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mc:AlternateContent xmlns:mc="http://schemas.openxmlformats.org/markup-compatibility/2006">
    <mc:Choice Requires="x15">
      <x15ac:absPath xmlns:x15ac="http://schemas.microsoft.com/office/spreadsheetml/2010/11/ac" url="I:\04 - Department Processing\03 - FSEA Forms\8 - Forms\2 - FSEA Worksheet\"/>
    </mc:Choice>
  </mc:AlternateContent>
  <xr:revisionPtr revIDLastSave="0" documentId="13_ncr:1_{23B26C05-726D-48A1-9AE5-879E5DA334D2}" xr6:coauthVersionLast="45" xr6:coauthVersionMax="45" xr10:uidLastSave="{00000000-0000-0000-0000-000000000000}"/>
  <bookViews>
    <workbookView xWindow="-120" yWindow="-120" windowWidth="29040" windowHeight="15840" activeTab="3" xr2:uid="{215D5190-73FA-48F8-9F5D-446421B0E4F3}"/>
  </bookViews>
  <sheets>
    <sheet name="Instructions" sheetId="22" r:id="rId1"/>
    <sheet name="1. Request Form" sheetId="25" r:id="rId2"/>
    <sheet name="2. Proposed Usage" sheetId="9" r:id="rId3"/>
    <sheet name="3. Salary and Fringe" sheetId="4" r:id="rId4"/>
    <sheet name="4. Other Direct Expenses" sheetId="6" r:id="rId5"/>
    <sheet name="5. Overhead Expenses" sheetId="8" r:id="rId6"/>
    <sheet name="6. Equipment " sheetId="5" r:id="rId7"/>
    <sheet name="7. Calculated Rates" sheetId="24" r:id="rId8"/>
    <sheet name="Expense Summary" sheetId="7" r:id="rId9"/>
    <sheet name="Rate Summary" sheetId="20" r:id="rId10"/>
    <sheet name="Projected Revenues" sheetId="12" r:id="rId11"/>
    <sheet name="FSEA Financial Summary" sheetId="21" r:id="rId12"/>
  </sheets>
  <definedNames>
    <definedName name="_xlnm.Print_Area" localSheetId="2">'2. Proposed Usage'!$A$1:$J$28</definedName>
    <definedName name="_xlnm.Print_Area" localSheetId="3">'3. Salary and Fringe'!$A$1:$V$37</definedName>
    <definedName name="_xlnm.Print_Area" localSheetId="4">'4. Other Direct Expenses'!$A$1:$O$33</definedName>
    <definedName name="_xlnm.Print_Area" localSheetId="5">'5. Overhead Expenses'!$A$1:$K$31</definedName>
    <definedName name="_xlnm.Print_Area" localSheetId="6">'6. Equipment '!$A$1:$H$42</definedName>
    <definedName name="_xlnm.Print_Area" localSheetId="7">'7. Calculated Rates'!$A$1:$K$29</definedName>
    <definedName name="_xlnm.Print_Area" localSheetId="8">'Expense Summary'!$A$1:$O$46</definedName>
    <definedName name="_xlnm.Print_Area" localSheetId="11">'FSEA Financial Summary'!$A$1:$H$32</definedName>
    <definedName name="_xlnm.Print_Area" localSheetId="0">Instructions!$A$1:$J$90</definedName>
    <definedName name="_xlnm.Print_Area" localSheetId="10">'Projected Revenues'!$A$1:$F$35</definedName>
    <definedName name="_xlnm.Print_Area" localSheetId="9">'Rate Summary'!$A$1:$K$30</definedName>
    <definedName name="_xlnm.Print_Titles" localSheetId="1">'1. Request Form'!$1:$4</definedName>
    <definedName name="_xlnm.Print_Titles" localSheetId="0">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5" i="7" l="1"/>
  <c r="P20" i="7"/>
  <c r="G14" i="21" l="1"/>
  <c r="F14" i="21"/>
  <c r="E14" i="21"/>
  <c r="D14" i="21"/>
  <c r="F10" i="6" l="1"/>
  <c r="J10" i="6" l="1"/>
  <c r="J11" i="6"/>
  <c r="J12" i="6"/>
  <c r="J13" i="6"/>
  <c r="J14" i="6"/>
  <c r="J15" i="6"/>
  <c r="J16" i="6"/>
  <c r="J17" i="6"/>
  <c r="J18" i="6"/>
  <c r="H10" i="6"/>
  <c r="H11" i="6"/>
  <c r="H12" i="6"/>
  <c r="H13" i="6"/>
  <c r="H14" i="6"/>
  <c r="H15" i="6"/>
  <c r="H16" i="6"/>
  <c r="H17" i="6"/>
  <c r="F11" i="6"/>
  <c r="F12" i="6"/>
  <c r="F13" i="6"/>
  <c r="F14" i="6"/>
  <c r="F15" i="6"/>
  <c r="F16" i="6"/>
  <c r="F17" i="6"/>
  <c r="J18" i="4"/>
  <c r="L18" i="4" s="1"/>
  <c r="I10" i="4"/>
  <c r="J10" i="4" s="1"/>
  <c r="L10" i="4" s="1"/>
  <c r="M10" i="4" s="1"/>
  <c r="I11" i="4"/>
  <c r="J11" i="4" s="1"/>
  <c r="L11" i="4" s="1"/>
  <c r="I12" i="4"/>
  <c r="J12" i="4" s="1"/>
  <c r="L12" i="4" s="1"/>
  <c r="I13" i="4"/>
  <c r="J13" i="4" s="1"/>
  <c r="L13" i="4" s="1"/>
  <c r="I14" i="4"/>
  <c r="J14" i="4" s="1"/>
  <c r="L14" i="4" s="1"/>
  <c r="I15" i="4"/>
  <c r="J15" i="4" s="1"/>
  <c r="L15" i="4" s="1"/>
  <c r="I16" i="4"/>
  <c r="J16" i="4" s="1"/>
  <c r="L16" i="4" s="1"/>
  <c r="I17" i="4"/>
  <c r="J17" i="4" s="1"/>
  <c r="L17" i="4" s="1"/>
  <c r="I18" i="4"/>
  <c r="I19" i="4"/>
  <c r="J19" i="4" s="1"/>
  <c r="L19" i="4" s="1"/>
  <c r="D22" i="21" l="1"/>
  <c r="F22" i="21"/>
  <c r="C19" i="21" l="1"/>
  <c r="K26" i="24" l="1"/>
  <c r="I26" i="24"/>
  <c r="G26" i="24"/>
  <c r="E26" i="24"/>
  <c r="C26" i="24"/>
  <c r="K21" i="24"/>
  <c r="I21" i="24"/>
  <c r="G21" i="24"/>
  <c r="E21" i="24"/>
  <c r="C21" i="24"/>
  <c r="K12" i="24"/>
  <c r="I12" i="24"/>
  <c r="G12" i="24"/>
  <c r="E12" i="24"/>
  <c r="C12" i="24"/>
  <c r="Q11" i="6" l="1"/>
  <c r="Q12" i="6"/>
  <c r="Q13" i="6"/>
  <c r="Q14" i="6"/>
  <c r="N11" i="6"/>
  <c r="N12" i="6"/>
  <c r="N13" i="6"/>
  <c r="N14" i="6"/>
  <c r="L11" i="6"/>
  <c r="P11" i="6" s="1"/>
  <c r="L12" i="6"/>
  <c r="L13" i="6"/>
  <c r="L14" i="6"/>
  <c r="P12" i="6"/>
  <c r="P14" i="6"/>
  <c r="P13" i="6" l="1"/>
  <c r="G19" i="21"/>
  <c r="F19" i="21"/>
  <c r="E19" i="21"/>
  <c r="D19" i="21"/>
  <c r="G7" i="21"/>
  <c r="F7" i="21"/>
  <c r="E7" i="21"/>
  <c r="D7" i="21"/>
  <c r="C7" i="21"/>
  <c r="B31" i="12"/>
  <c r="B25" i="12"/>
  <c r="B19" i="12"/>
  <c r="B13" i="12"/>
  <c r="B7" i="12"/>
  <c r="K7" i="20"/>
  <c r="I7" i="20"/>
  <c r="G7" i="20"/>
  <c r="E7" i="20"/>
  <c r="C7" i="20"/>
  <c r="M8" i="7"/>
  <c r="K8" i="7"/>
  <c r="I8" i="7"/>
  <c r="G8" i="7"/>
  <c r="E8" i="7"/>
  <c r="N9" i="6"/>
  <c r="L9" i="6"/>
  <c r="J9" i="6"/>
  <c r="H9" i="6"/>
  <c r="F9" i="6"/>
  <c r="A26" i="9"/>
  <c r="A25" i="9"/>
  <c r="A24" i="9"/>
  <c r="A23" i="9"/>
  <c r="A22" i="9"/>
  <c r="U9" i="4"/>
  <c r="S9" i="4"/>
  <c r="Q9" i="4"/>
  <c r="O9" i="4"/>
  <c r="M9" i="4"/>
  <c r="Q22" i="6" l="1"/>
  <c r="Q21" i="6"/>
  <c r="Q20" i="6"/>
  <c r="Q19" i="6"/>
  <c r="Q18" i="6"/>
  <c r="Q17" i="6"/>
  <c r="Q16" i="6"/>
  <c r="Q15" i="6"/>
  <c r="Q10" i="6"/>
  <c r="K26" i="9" l="1"/>
  <c r="K25" i="9"/>
  <c r="K24" i="9"/>
  <c r="K23" i="9"/>
  <c r="K22" i="9"/>
  <c r="C35" i="12"/>
  <c r="C34" i="12"/>
  <c r="C33" i="12"/>
  <c r="C29" i="12"/>
  <c r="C28" i="12"/>
  <c r="C27" i="12"/>
  <c r="C23" i="12"/>
  <c r="C22" i="12"/>
  <c r="C21" i="12"/>
  <c r="K24" i="20"/>
  <c r="I24" i="20"/>
  <c r="G24" i="20"/>
  <c r="C24" i="20"/>
  <c r="G18" i="20"/>
  <c r="K25" i="7"/>
  <c r="I25" i="7"/>
  <c r="E25" i="7"/>
  <c r="X25" i="4"/>
  <c r="X24" i="4"/>
  <c r="X23" i="4"/>
  <c r="X22" i="4"/>
  <c r="X21" i="4"/>
  <c r="X20" i="4"/>
  <c r="X19" i="4"/>
  <c r="X18" i="4"/>
  <c r="X17" i="4"/>
  <c r="X16" i="4"/>
  <c r="X15" i="4"/>
  <c r="X14" i="4"/>
  <c r="X13" i="4"/>
  <c r="X12" i="4"/>
  <c r="X11" i="4"/>
  <c r="X10" i="4"/>
  <c r="J22" i="6"/>
  <c r="J21" i="6"/>
  <c r="J20" i="6"/>
  <c r="J19" i="6"/>
  <c r="I31" i="7"/>
  <c r="C36" i="12" l="1"/>
  <c r="C30" i="12"/>
  <c r="C24" i="12"/>
  <c r="J23" i="6"/>
  <c r="I12" i="7" s="1"/>
  <c r="G26" i="4" l="1"/>
  <c r="C9" i="12" l="1"/>
  <c r="J25" i="8"/>
  <c r="G24" i="8"/>
  <c r="I24" i="8" s="1"/>
  <c r="G23" i="8"/>
  <c r="I23" i="8" s="1"/>
  <c r="G22" i="8"/>
  <c r="I22" i="8" s="1"/>
  <c r="G21" i="8"/>
  <c r="I21" i="8" s="1"/>
  <c r="G20" i="8"/>
  <c r="I20" i="8" s="1"/>
  <c r="G19" i="8"/>
  <c r="I19" i="8" s="1"/>
  <c r="G18" i="8"/>
  <c r="I18" i="8" s="1"/>
  <c r="G17" i="8"/>
  <c r="I17" i="8" s="1"/>
  <c r="G16" i="8"/>
  <c r="I16" i="8" s="1"/>
  <c r="G15" i="8"/>
  <c r="I15" i="8" s="1"/>
  <c r="G14" i="8"/>
  <c r="I14" i="8" s="1"/>
  <c r="G13" i="8"/>
  <c r="I13" i="8" s="1"/>
  <c r="G12" i="8"/>
  <c r="I12" i="8" s="1"/>
  <c r="G11" i="8"/>
  <c r="I11" i="8" s="1"/>
  <c r="G10" i="8"/>
  <c r="I10" i="8" s="1"/>
  <c r="E31" i="7"/>
  <c r="I25" i="8" l="1"/>
  <c r="G25" i="8"/>
  <c r="E24" i="20" l="1"/>
  <c r="K18" i="20"/>
  <c r="I18" i="20"/>
  <c r="E18" i="20"/>
  <c r="C18" i="20"/>
  <c r="K24" i="8"/>
  <c r="K23" i="8"/>
  <c r="K22" i="8"/>
  <c r="K21" i="8"/>
  <c r="K20" i="8"/>
  <c r="K19" i="8"/>
  <c r="K18" i="8"/>
  <c r="K17" i="8"/>
  <c r="K16" i="8"/>
  <c r="K15" i="8"/>
  <c r="K14" i="8"/>
  <c r="K13" i="8"/>
  <c r="K12" i="8"/>
  <c r="O35" i="7" s="1"/>
  <c r="K11" i="8"/>
  <c r="K10" i="8"/>
  <c r="K25" i="8" l="1"/>
  <c r="O16" i="7" s="1"/>
  <c r="C15" i="12"/>
  <c r="C16" i="12"/>
  <c r="C11" i="12"/>
  <c r="C10" i="12"/>
  <c r="C12" i="12" l="1"/>
  <c r="I25" i="4" l="1"/>
  <c r="J25" i="4" s="1"/>
  <c r="L25" i="4" s="1"/>
  <c r="S25" i="4" s="1"/>
  <c r="I24" i="4"/>
  <c r="J24" i="4" s="1"/>
  <c r="I23" i="4"/>
  <c r="J23" i="4" s="1"/>
  <c r="I22" i="4"/>
  <c r="J22" i="4" s="1"/>
  <c r="I21" i="4"/>
  <c r="J21" i="4" s="1"/>
  <c r="I20" i="4"/>
  <c r="J20" i="4" s="1"/>
  <c r="E23" i="6"/>
  <c r="N10" i="6"/>
  <c r="L10" i="6"/>
  <c r="N22" i="6"/>
  <c r="N21" i="6"/>
  <c r="N20" i="6"/>
  <c r="N19" i="6"/>
  <c r="N18" i="6"/>
  <c r="N17" i="6"/>
  <c r="N16" i="6"/>
  <c r="N15" i="6"/>
  <c r="M31" i="7" s="1"/>
  <c r="L22" i="6"/>
  <c r="L21" i="6"/>
  <c r="L20" i="6"/>
  <c r="L19" i="6"/>
  <c r="L18" i="6"/>
  <c r="L17" i="6"/>
  <c r="L16" i="6"/>
  <c r="L15" i="6"/>
  <c r="K31" i="7" s="1"/>
  <c r="H22" i="6"/>
  <c r="H21" i="6"/>
  <c r="H20" i="6"/>
  <c r="H19" i="6"/>
  <c r="H18" i="6"/>
  <c r="F22" i="6"/>
  <c r="P22" i="6" s="1"/>
  <c r="F21" i="6"/>
  <c r="F20" i="6"/>
  <c r="P20" i="6" s="1"/>
  <c r="F19" i="6"/>
  <c r="P19" i="6" s="1"/>
  <c r="F18" i="6"/>
  <c r="P18" i="6" s="1"/>
  <c r="P17" i="6"/>
  <c r="P16" i="6"/>
  <c r="P21" i="6" l="1"/>
  <c r="P15" i="6"/>
  <c r="G31" i="7"/>
  <c r="O31" i="7" s="1"/>
  <c r="P10" i="6"/>
  <c r="P23" i="6" s="1"/>
  <c r="L23" i="6"/>
  <c r="K12" i="7" s="1"/>
  <c r="F21" i="21" s="1"/>
  <c r="F23" i="6"/>
  <c r="H23" i="6"/>
  <c r="U25" i="4"/>
  <c r="O25" i="4"/>
  <c r="M25" i="4"/>
  <c r="N23" i="6"/>
  <c r="M12" i="7" s="1"/>
  <c r="Q25" i="4"/>
  <c r="S10" i="4"/>
  <c r="W25" i="4" l="1"/>
  <c r="O10" i="4"/>
  <c r="Q10" i="4"/>
  <c r="U10" i="4"/>
  <c r="W10" i="4" l="1"/>
  <c r="C17" i="12"/>
  <c r="C18" i="12" s="1"/>
  <c r="I26" i="4" l="1"/>
  <c r="S11" i="4" l="1"/>
  <c r="M11" i="4" l="1"/>
  <c r="U11" i="4"/>
  <c r="O11" i="4"/>
  <c r="Q11" i="4"/>
  <c r="W11" i="4" l="1"/>
  <c r="M25" i="7"/>
  <c r="G25" i="7"/>
  <c r="S13" i="4"/>
  <c r="S14" i="4"/>
  <c r="S15" i="4"/>
  <c r="S16" i="4"/>
  <c r="S17" i="4"/>
  <c r="S18" i="4"/>
  <c r="S19" i="4"/>
  <c r="L20" i="4"/>
  <c r="S20" i="4" s="1"/>
  <c r="L21" i="4"/>
  <c r="S21" i="4" s="1"/>
  <c r="L22" i="4"/>
  <c r="S22" i="4" s="1"/>
  <c r="L23" i="4"/>
  <c r="S23" i="4" s="1"/>
  <c r="L24" i="4"/>
  <c r="S24" i="4" s="1"/>
  <c r="U14" i="4" l="1"/>
  <c r="Q14" i="4"/>
  <c r="M14" i="4"/>
  <c r="O14" i="4"/>
  <c r="O19" i="4"/>
  <c r="Q19" i="4"/>
  <c r="U19" i="4"/>
  <c r="M19" i="4"/>
  <c r="Q20" i="4"/>
  <c r="U20" i="4"/>
  <c r="O20" i="4"/>
  <c r="M20" i="4"/>
  <c r="Q13" i="4"/>
  <c r="U13" i="4"/>
  <c r="M13" i="4"/>
  <c r="O13" i="4"/>
  <c r="O18" i="4"/>
  <c r="Q18" i="4"/>
  <c r="U18" i="4"/>
  <c r="M18" i="4"/>
  <c r="M16" i="4"/>
  <c r="O16" i="4"/>
  <c r="U16" i="4"/>
  <c r="Q16" i="4"/>
  <c r="U22" i="4"/>
  <c r="M22" i="4"/>
  <c r="O22" i="4"/>
  <c r="Q22" i="4"/>
  <c r="Q21" i="4"/>
  <c r="U21" i="4"/>
  <c r="M21" i="4"/>
  <c r="O21" i="4"/>
  <c r="S12" i="4"/>
  <c r="K29" i="7" s="1"/>
  <c r="K33" i="7" s="1"/>
  <c r="J26" i="4"/>
  <c r="M17" i="4"/>
  <c r="O17" i="4"/>
  <c r="Q17" i="4"/>
  <c r="U17" i="4"/>
  <c r="M24" i="4"/>
  <c r="O24" i="4"/>
  <c r="U24" i="4"/>
  <c r="Q24" i="4"/>
  <c r="U23" i="4"/>
  <c r="M23" i="4"/>
  <c r="O23" i="4"/>
  <c r="Q23" i="4"/>
  <c r="U15" i="4"/>
  <c r="M15" i="4"/>
  <c r="O15" i="4"/>
  <c r="Q15" i="4"/>
  <c r="E12" i="7"/>
  <c r="G12" i="7"/>
  <c r="D21" i="21" s="1"/>
  <c r="G21" i="21"/>
  <c r="E21" i="21"/>
  <c r="W20" i="4" l="1"/>
  <c r="W23" i="4"/>
  <c r="W18" i="4"/>
  <c r="W15" i="4"/>
  <c r="W19" i="4"/>
  <c r="W14" i="4"/>
  <c r="W24" i="4"/>
  <c r="W21" i="4"/>
  <c r="W17" i="4"/>
  <c r="W22" i="4"/>
  <c r="W16" i="4"/>
  <c r="W13" i="4"/>
  <c r="S26" i="4"/>
  <c r="K10" i="7" s="1"/>
  <c r="C21" i="21"/>
  <c r="H21" i="21" s="1"/>
  <c r="O12" i="7"/>
  <c r="P24" i="6"/>
  <c r="Q12" i="4"/>
  <c r="I29" i="7" s="1"/>
  <c r="I33" i="7" s="1"/>
  <c r="U12" i="4"/>
  <c r="M29" i="7" s="1"/>
  <c r="M33" i="7" s="1"/>
  <c r="O12" i="4"/>
  <c r="G29" i="7" s="1"/>
  <c r="G33" i="7" s="1"/>
  <c r="M12" i="4"/>
  <c r="E29" i="7" s="1"/>
  <c r="E33" i="7" s="1"/>
  <c r="L26" i="4"/>
  <c r="O33" i="7" l="1"/>
  <c r="O37" i="7" s="1"/>
  <c r="O38" i="7" s="1"/>
  <c r="O26" i="4"/>
  <c r="G10" i="7" s="1"/>
  <c r="D20" i="21" s="1"/>
  <c r="Q26" i="4"/>
  <c r="I10" i="7" s="1"/>
  <c r="I14" i="7" s="1"/>
  <c r="W12" i="4"/>
  <c r="W26" i="4" s="1"/>
  <c r="U26" i="4"/>
  <c r="M10" i="7" s="1"/>
  <c r="G20" i="21" s="1"/>
  <c r="F20" i="21"/>
  <c r="K14" i="7"/>
  <c r="P12" i="7"/>
  <c r="M26" i="4"/>
  <c r="E20" i="21" l="1"/>
  <c r="G14" i="7"/>
  <c r="O29" i="7"/>
  <c r="M14" i="7"/>
  <c r="E10" i="7"/>
  <c r="O10" i="7" s="1"/>
  <c r="O14" i="7" s="1"/>
  <c r="O18" i="7" s="1"/>
  <c r="X26" i="4"/>
  <c r="M20" i="7" l="1"/>
  <c r="M38" i="7" s="1"/>
  <c r="E14" i="7"/>
  <c r="E20" i="7" s="1"/>
  <c r="E38" i="7" s="1"/>
  <c r="C20" i="21"/>
  <c r="P10" i="7"/>
  <c r="E40" i="7" l="1"/>
  <c r="C22" i="21"/>
  <c r="M22" i="7"/>
  <c r="M40" i="7"/>
  <c r="M42" i="7" s="1"/>
  <c r="H20" i="21"/>
  <c r="G20" i="7"/>
  <c r="I20" i="7"/>
  <c r="K20" i="7"/>
  <c r="K38" i="7" s="1"/>
  <c r="G22" i="21" l="1"/>
  <c r="I38" i="7"/>
  <c r="I40" i="7" s="1"/>
  <c r="E22" i="21"/>
  <c r="G38" i="7"/>
  <c r="M44" i="7"/>
  <c r="M46" i="7" s="1"/>
  <c r="K15" i="24" s="1"/>
  <c r="C14" i="21"/>
  <c r="G22" i="7"/>
  <c r="G40" i="7"/>
  <c r="K22" i="7"/>
  <c r="K40" i="7"/>
  <c r="K42" i="7" s="1"/>
  <c r="I22" i="7"/>
  <c r="O20" i="7"/>
  <c r="E22" i="7"/>
  <c r="O40" i="7" l="1"/>
  <c r="I42" i="7"/>
  <c r="K10" i="20"/>
  <c r="K13" i="20" s="1"/>
  <c r="G42" i="7"/>
  <c r="K44" i="7"/>
  <c r="K46" i="7" s="1"/>
  <c r="I15" i="24" s="1"/>
  <c r="I18" i="24" s="1"/>
  <c r="I44" i="7"/>
  <c r="I46" i="7" s="1"/>
  <c r="P38" i="7"/>
  <c r="G44" i="7"/>
  <c r="G46" i="7" s="1"/>
  <c r="E42" i="7"/>
  <c r="E27" i="7"/>
  <c r="E44" i="7"/>
  <c r="K27" i="7"/>
  <c r="I10" i="20" l="1"/>
  <c r="I13" i="20" s="1"/>
  <c r="H14" i="21"/>
  <c r="G10" i="20"/>
  <c r="G13" i="20" s="1"/>
  <c r="G15" i="24"/>
  <c r="G18" i="24" s="1"/>
  <c r="E15" i="24"/>
  <c r="E18" i="24" s="1"/>
  <c r="E10" i="20"/>
  <c r="E13" i="20" s="1"/>
  <c r="I9" i="20"/>
  <c r="I14" i="24"/>
  <c r="C9" i="20"/>
  <c r="C14" i="24"/>
  <c r="E46" i="7"/>
  <c r="O44" i="7"/>
  <c r="I27" i="7"/>
  <c r="H22" i="21"/>
  <c r="C19" i="20" l="1"/>
  <c r="C20" i="20" s="1"/>
  <c r="C16" i="20" s="1"/>
  <c r="C25" i="20"/>
  <c r="C26" i="20" s="1"/>
  <c r="C22" i="20" s="1"/>
  <c r="I19" i="20"/>
  <c r="I20" i="20" s="1"/>
  <c r="I16" i="20" s="1"/>
  <c r="I25" i="20"/>
  <c r="I26" i="20" s="1"/>
  <c r="I22" i="20" s="1"/>
  <c r="G9" i="20"/>
  <c r="G25" i="20" s="1"/>
  <c r="G14" i="24"/>
  <c r="C10" i="20"/>
  <c r="C13" i="20" s="1"/>
  <c r="C15" i="24"/>
  <c r="C18" i="24" s="1"/>
  <c r="I27" i="24"/>
  <c r="I28" i="24" s="1"/>
  <c r="I25" i="24" s="1"/>
  <c r="I22" i="24"/>
  <c r="I23" i="24" s="1"/>
  <c r="I20" i="24" s="1"/>
  <c r="C22" i="24"/>
  <c r="C23" i="24" s="1"/>
  <c r="C20" i="24" s="1"/>
  <c r="C27" i="24"/>
  <c r="C28" i="24" s="1"/>
  <c r="C25" i="24" s="1"/>
  <c r="M27" i="7"/>
  <c r="K14" i="24" s="1"/>
  <c r="G27" i="7"/>
  <c r="B21" i="12"/>
  <c r="D22" i="12" s="1"/>
  <c r="B27" i="12"/>
  <c r="G19" i="20" l="1"/>
  <c r="G20" i="20" s="1"/>
  <c r="G16" i="20" s="1"/>
  <c r="B22" i="12" s="1"/>
  <c r="E22" i="12" s="1"/>
  <c r="G26" i="20"/>
  <c r="G22" i="20" s="1"/>
  <c r="B23" i="12" s="1"/>
  <c r="E9" i="20"/>
  <c r="E14" i="24"/>
  <c r="G27" i="24"/>
  <c r="G28" i="24" s="1"/>
  <c r="G25" i="24" s="1"/>
  <c r="G22" i="24"/>
  <c r="G23" i="24" s="1"/>
  <c r="G20" i="24" s="1"/>
  <c r="K27" i="24"/>
  <c r="K28" i="24" s="1"/>
  <c r="K25" i="24" s="1"/>
  <c r="K22" i="24"/>
  <c r="K23" i="24" s="1"/>
  <c r="K20" i="24" s="1"/>
  <c r="K18" i="24"/>
  <c r="B28" i="12"/>
  <c r="D21" i="12"/>
  <c r="F21" i="12" s="1"/>
  <c r="E9" i="21" s="1"/>
  <c r="D23" i="12"/>
  <c r="K9" i="20"/>
  <c r="B15" i="12"/>
  <c r="E23" i="21" l="1"/>
  <c r="E24" i="21" s="1"/>
  <c r="K19" i="20"/>
  <c r="K20" i="20" s="1"/>
  <c r="K16" i="20" s="1"/>
  <c r="E25" i="20"/>
  <c r="E26" i="20" s="1"/>
  <c r="E22" i="20" s="1"/>
  <c r="E19" i="20"/>
  <c r="E20" i="20" s="1"/>
  <c r="E16" i="20" s="1"/>
  <c r="B16" i="12" s="1"/>
  <c r="E16" i="12" s="1"/>
  <c r="E27" i="24"/>
  <c r="E28" i="24" s="1"/>
  <c r="E25" i="24" s="1"/>
  <c r="E22" i="24"/>
  <c r="E23" i="24" s="1"/>
  <c r="E20" i="24" s="1"/>
  <c r="F22" i="12"/>
  <c r="E10" i="21" s="1"/>
  <c r="K25" i="20"/>
  <c r="K26" i="20" s="1"/>
  <c r="K22" i="20" s="1"/>
  <c r="B33" i="12"/>
  <c r="E23" i="12"/>
  <c r="F23" i="12" s="1"/>
  <c r="B29" i="12"/>
  <c r="D29" i="12"/>
  <c r="D17" i="12"/>
  <c r="D16" i="12"/>
  <c r="D15" i="12"/>
  <c r="F15" i="12" s="1"/>
  <c r="D9" i="21" s="1"/>
  <c r="D23" i="21" l="1"/>
  <c r="D24" i="21" s="1"/>
  <c r="D34" i="12"/>
  <c r="F34" i="12" s="1"/>
  <c r="G10" i="21" s="1"/>
  <c r="D35" i="12"/>
  <c r="D33" i="12"/>
  <c r="F33" i="12" s="1"/>
  <c r="G9" i="21" s="1"/>
  <c r="B17" i="12"/>
  <c r="E17" i="12" s="1"/>
  <c r="F17" i="12" s="1"/>
  <c r="D11" i="21" s="1"/>
  <c r="E11" i="21"/>
  <c r="D27" i="12"/>
  <c r="F27" i="12" s="1"/>
  <c r="F9" i="21" s="1"/>
  <c r="D28" i="12"/>
  <c r="E28" i="12"/>
  <c r="F16" i="12"/>
  <c r="D10" i="21" s="1"/>
  <c r="F23" i="21" l="1"/>
  <c r="F24" i="21" s="1"/>
  <c r="G23" i="21"/>
  <c r="G24" i="21" s="1"/>
  <c r="B34" i="12"/>
  <c r="E34" i="12" s="1"/>
  <c r="E12" i="21"/>
  <c r="E16" i="21" s="1"/>
  <c r="E26" i="21" s="1"/>
  <c r="E29" i="12"/>
  <c r="F29" i="12" s="1"/>
  <c r="F11" i="21" s="1"/>
  <c r="B35" i="12"/>
  <c r="E35" i="12" s="1"/>
  <c r="F35" i="12" s="1"/>
  <c r="F28" i="12"/>
  <c r="F10" i="21" s="1"/>
  <c r="D12" i="21"/>
  <c r="D16" i="21" s="1"/>
  <c r="D26" i="21" s="1"/>
  <c r="G11" i="21" l="1"/>
  <c r="G12" i="21" l="1"/>
  <c r="G16" i="21" s="1"/>
  <c r="G26" i="21" s="1"/>
  <c r="F12" i="21"/>
  <c r="F16" i="21" s="1"/>
  <c r="F26" i="21" s="1"/>
  <c r="O22" i="7" l="1"/>
  <c r="B9" i="12" l="1"/>
  <c r="B11" i="12" l="1"/>
  <c r="E11" i="12" s="1"/>
  <c r="B10" i="12"/>
  <c r="E10" i="12" s="1"/>
  <c r="D11" i="12"/>
  <c r="D10" i="12"/>
  <c r="D9" i="12"/>
  <c r="F9" i="12" s="1"/>
  <c r="C9" i="21" s="1"/>
  <c r="C23" i="21" l="1"/>
  <c r="C24" i="21" s="1"/>
  <c r="F11" i="12"/>
  <c r="C11" i="21" s="1"/>
  <c r="H11" i="21" s="1"/>
  <c r="F10" i="12"/>
  <c r="H9" i="21"/>
  <c r="C10" i="21" l="1"/>
  <c r="H10" i="21" l="1"/>
  <c r="C12" i="21"/>
  <c r="C16" i="21" s="1"/>
  <c r="C26" i="21" s="1"/>
  <c r="H23" i="21" l="1"/>
  <c r="H24" i="21" s="1"/>
  <c r="H12" i="21"/>
  <c r="H16" i="21" l="1"/>
  <c r="H26"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Matthew Ellis</author>
  </authors>
  <commentList>
    <comment ref="M8" authorId="0" shapeId="0" xr:uid="{00000000-0006-0000-0300-000001000000}">
      <text>
        <r>
          <rPr>
            <sz val="9"/>
            <color indexed="81"/>
            <rFont val="Tahoma"/>
            <family val="2"/>
          </rPr>
          <t xml:space="preserve">% of EBA Salary allocated to each service type.
</t>
        </r>
      </text>
    </comment>
    <comment ref="C9" authorId="0" shapeId="0" xr:uid="{3430B410-9A3B-42AC-8305-C3645AD34FA7}">
      <text>
        <r>
          <rPr>
            <b/>
            <sz val="9"/>
            <color indexed="81"/>
            <rFont val="Tahoma"/>
            <family val="2"/>
          </rPr>
          <t>Mark with "Yes" if applicable.  Subsidy is funding to support the FSEA that will not be directly charged to the FSEA.</t>
        </r>
        <r>
          <rPr>
            <sz val="9"/>
            <color indexed="81"/>
            <rFont val="Tahoma"/>
            <family val="2"/>
          </rPr>
          <t xml:space="preserve">
</t>
        </r>
      </text>
    </comment>
    <comment ref="H9" authorId="0" shapeId="0" xr:uid="{00000000-0006-0000-0300-000002000000}">
      <text>
        <r>
          <rPr>
            <sz val="9"/>
            <color indexed="81"/>
            <rFont val="Tahoma"/>
            <family val="2"/>
          </rPr>
          <t xml:space="preserve">Insert Appropriate Fringe Rate from categories listed in Table Below
</t>
        </r>
      </text>
    </comment>
    <comment ref="K9" authorId="0" shapeId="0" xr:uid="{00000000-0006-0000-0300-000003000000}">
      <text>
        <r>
          <rPr>
            <sz val="9"/>
            <color indexed="81"/>
            <rFont val="Tahoma"/>
            <family val="2"/>
          </rPr>
          <t xml:space="preserve">Enter % of effort allocated to Fee-for-Service Educational Activity (all services).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Matthew Ellis</author>
  </authors>
  <commentList>
    <comment ref="B9" authorId="0" shapeId="0" xr:uid="{4F95FF89-C026-40D0-B2C9-A643A3FABFFB}">
      <text>
        <r>
          <rPr>
            <b/>
            <sz val="9"/>
            <color indexed="81"/>
            <rFont val="Tahoma"/>
            <family val="2"/>
          </rPr>
          <t>Mark with "Yes" if applicable.  Subsidy is funding to support the FSEA that will not be directly charged to the FSEA.</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Matthew Ellis</author>
  </authors>
  <commentList>
    <comment ref="B9" authorId="0" shapeId="0" xr:uid="{D1C866C6-AD73-433D-8181-E55C31C84FC1}">
      <text>
        <r>
          <rPr>
            <b/>
            <sz val="9"/>
            <color indexed="81"/>
            <rFont val="Tahoma"/>
            <family val="2"/>
          </rPr>
          <t>Mark with "Yes" if applicable.  Subsidy is funding to support the FSEA that will not be directly charged to the FSEA.</t>
        </r>
        <r>
          <rPr>
            <sz val="9"/>
            <color indexed="81"/>
            <rFont val="Tahoma"/>
            <family val="2"/>
          </rPr>
          <t xml:space="preserve">
</t>
        </r>
      </text>
    </comment>
    <comment ref="H9" authorId="0" shapeId="0" xr:uid="{00000000-0006-0000-0500-000001000000}">
      <text>
        <r>
          <rPr>
            <b/>
            <sz val="9"/>
            <color indexed="81"/>
            <rFont val="Tahoma"/>
            <family val="2"/>
          </rPr>
          <t>See table below for applicable fringe rates.</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Matthew Ellis</author>
  </authors>
  <commentList>
    <comment ref="F7" authorId="0" shapeId="0" xr:uid="{00000000-0006-0000-0700-000001000000}">
      <text>
        <r>
          <rPr>
            <b/>
            <sz val="9"/>
            <color indexed="81"/>
            <rFont val="Tahoma"/>
            <family val="2"/>
          </rPr>
          <t>Source of Funding for the original Purchase.</t>
        </r>
        <r>
          <rPr>
            <sz val="9"/>
            <color indexed="81"/>
            <rFont val="Tahoma"/>
            <family val="2"/>
          </rPr>
          <t xml:space="preserve">
</t>
        </r>
      </text>
    </comment>
  </commentList>
</comments>
</file>

<file path=xl/sharedStrings.xml><?xml version="1.0" encoding="utf-8"?>
<sst xmlns="http://schemas.openxmlformats.org/spreadsheetml/2006/main" count="331" uniqueCount="213">
  <si>
    <t>Salary</t>
  </si>
  <si>
    <t>Total</t>
  </si>
  <si>
    <t>Total Revenues</t>
  </si>
  <si>
    <t>Fringe</t>
  </si>
  <si>
    <t>Employee Name</t>
  </si>
  <si>
    <t>Funding Source</t>
  </si>
  <si>
    <t>Fund</t>
  </si>
  <si>
    <t>Cost Allocation</t>
  </si>
  <si>
    <t>% of Time</t>
  </si>
  <si>
    <t>Totals</t>
  </si>
  <si>
    <t>Equipment Description</t>
  </si>
  <si>
    <t>Acquisition Date</t>
  </si>
  <si>
    <t>Check Total</t>
  </si>
  <si>
    <t>Allowable Costs:</t>
  </si>
  <si>
    <t>Other Expenses (From Other Expenses Worksheet)</t>
  </si>
  <si>
    <t>Forecasted Units of Good or Service:</t>
  </si>
  <si>
    <t>Salary and Wage Expenses (From Salary and Wage Worksheet)</t>
  </si>
  <si>
    <t>Description of Service or Supply</t>
  </si>
  <si>
    <t>Total Direct Operating Costs</t>
  </si>
  <si>
    <t>CY Overhead Expenses (From Overhead Expenses Worksheet)</t>
  </si>
  <si>
    <t>Service Description</t>
  </si>
  <si>
    <t>Overhead Allocation</t>
  </si>
  <si>
    <t>% of Allowable Overhead to Total Direct Operating Costs</t>
  </si>
  <si>
    <t>Total Estimated Annual Usage</t>
  </si>
  <si>
    <t>Internal</t>
  </si>
  <si>
    <t>External - Academic</t>
  </si>
  <si>
    <t>Proposed Rate(s):</t>
  </si>
  <si>
    <t>Summary of Projected Revenues</t>
  </si>
  <si>
    <t>External - Market</t>
  </si>
  <si>
    <t>External - Market*</t>
  </si>
  <si>
    <t xml:space="preserve">External - Market* </t>
  </si>
  <si>
    <t>RATE/UNIT</t>
  </si>
  <si>
    <t>Excess Rev</t>
  </si>
  <si>
    <t>Units</t>
  </si>
  <si>
    <t xml:space="preserve">Internal </t>
  </si>
  <si>
    <t xml:space="preserve">External - Academic </t>
  </si>
  <si>
    <t>Amounts carry to expense summary</t>
  </si>
  <si>
    <t>Check Total - should total 100% and amount in column D</t>
  </si>
  <si>
    <t xml:space="preserve"> </t>
  </si>
  <si>
    <t>Market Rate set by Rate Requestor with supporting documentation</t>
  </si>
  <si>
    <t>Total to Expense Summary</t>
  </si>
  <si>
    <t>University of Florida</t>
  </si>
  <si>
    <t>Expense account names can be found at:</t>
  </si>
  <si>
    <t xml:space="preserve">Other Direct Expenses </t>
  </si>
  <si>
    <t>Position</t>
  </si>
  <si>
    <t xml:space="preserve">Overhead/Indirect Expenses </t>
  </si>
  <si>
    <t>Expenditure</t>
  </si>
  <si>
    <t>Direct Support Organizations (DSO)</t>
  </si>
  <si>
    <t>Other (For-Profit Corporations, etc.)</t>
  </si>
  <si>
    <t>Students/Faculty/ Staff in personal capacity</t>
  </si>
  <si>
    <t>Acquisition Cost</t>
  </si>
  <si>
    <t>Summary of Expenses</t>
  </si>
  <si>
    <t>Total Proposed Academic Rate</t>
  </si>
  <si>
    <t>Total Proposed External Rate</t>
  </si>
  <si>
    <r>
      <t xml:space="preserve">Cost Per Unit: </t>
    </r>
    <r>
      <rPr>
        <sz val="11"/>
        <rFont val="Times New Roman"/>
        <family val="1"/>
      </rPr>
      <t>(From Expense Summary)</t>
    </r>
  </si>
  <si>
    <t>Summary of Proposed Rates</t>
  </si>
  <si>
    <t>Forecasted Revenues</t>
  </si>
  <si>
    <t>Not-for-profit Organizations</t>
  </si>
  <si>
    <t>Account</t>
  </si>
  <si>
    <t>**Fringe Benefits Rates Approved Annually</t>
  </si>
  <si>
    <t>Fringe Rate**</t>
  </si>
  <si>
    <t>Dept</t>
  </si>
  <si>
    <t>Total Expenses</t>
  </si>
  <si>
    <t>Revenues</t>
  </si>
  <si>
    <t>Expenses</t>
  </si>
  <si>
    <t>Operating Overhead</t>
  </si>
  <si>
    <t>Net Excess (Loss)</t>
  </si>
  <si>
    <t>`</t>
  </si>
  <si>
    <t>Introduction</t>
  </si>
  <si>
    <t>Asset ID</t>
  </si>
  <si>
    <t>Tag Number</t>
  </si>
  <si>
    <t>Department</t>
  </si>
  <si>
    <t>Fringe Rate</t>
  </si>
  <si>
    <t>ga-aux@ad.ufl.edu</t>
  </si>
  <si>
    <t>For any questions, please contact the Auxiliary Accounting Office:</t>
  </si>
  <si>
    <t>Type</t>
  </si>
  <si>
    <t>This page is automatically completed.</t>
  </si>
  <si>
    <t>Operating Expenses</t>
  </si>
  <si>
    <t>This page to be completed by Rate Requestor.</t>
  </si>
  <si>
    <t>Account Description</t>
  </si>
  <si>
    <t>METHOD USED TO ALLOCATE SALARY BETWEEN THE SERVICE LINES:</t>
  </si>
  <si>
    <t>METHOD USED TO ALLOCATE EXPENSES BETWEEN THE SERVICE LINES:</t>
  </si>
  <si>
    <t>Auto Populated Tabs - highlighted in blue</t>
  </si>
  <si>
    <t>Service Line Description</t>
  </si>
  <si>
    <t>Tabs to be Completed by Requestor - in Green</t>
  </si>
  <si>
    <t>Annual Salary</t>
  </si>
  <si>
    <t>Type/ Account</t>
  </si>
  <si>
    <t xml:space="preserve">   Unit of Measure-                          (IE.- Hours, Test, Slide, Daily/Hrly Rate)</t>
  </si>
  <si>
    <t>Service Line Description and Proposed Usage</t>
  </si>
  <si>
    <t>Proposed Usage</t>
  </si>
  <si>
    <t>Check Total - should equal zero if all units in column B have been distributed</t>
  </si>
  <si>
    <t>Total Number of Units Per Year (From Proposed Usage Worksheet)</t>
  </si>
  <si>
    <t>Summary of Projected Financial Plan</t>
  </si>
  <si>
    <t xml:space="preserve">Estimated Salary &amp; Fringes Allocation </t>
  </si>
  <si>
    <t>Rate Workbook Instructions</t>
  </si>
  <si>
    <t>Your College</t>
  </si>
  <si>
    <t>Other UF Colleges</t>
  </si>
  <si>
    <t>Short Name</t>
  </si>
  <si>
    <t xml:space="preserve"> Input by Auxiliary Accounting (varies by fund)</t>
  </si>
  <si>
    <t>Subisdy (Yes/No)</t>
  </si>
  <si>
    <t>Subsidy (Yes/No)</t>
  </si>
  <si>
    <t>Subsidy</t>
  </si>
  <si>
    <t>Total Cost Per Unit:</t>
  </si>
  <si>
    <t>Subsidy OH Allocation:</t>
  </si>
  <si>
    <t>Total Subsidy:</t>
  </si>
  <si>
    <t>Total Expenses after Subsidy</t>
  </si>
  <si>
    <t>Cost per Unit After Subsidy:</t>
  </si>
  <si>
    <t>CY Subsidy Overhead Expenses</t>
  </si>
  <si>
    <t>Subisdy Per Unit:</t>
  </si>
  <si>
    <r>
      <rPr>
        <b/>
        <sz val="11"/>
        <rFont val="Times New Roman"/>
        <family val="1"/>
      </rPr>
      <t>Subsidized Cost Per Unit:</t>
    </r>
    <r>
      <rPr>
        <sz val="11"/>
        <rFont val="Times New Roman"/>
        <family val="1"/>
      </rPr>
      <t xml:space="preserve">  (From Expense Summary)</t>
    </r>
  </si>
  <si>
    <t>Salary and Wage Subsidy (From Salary and Wage Worksheet)</t>
  </si>
  <si>
    <t>Other Expenses  Subsidy (From Other Expenses Worksheet)</t>
  </si>
  <si>
    <t>Total Direct Subsidy</t>
  </si>
  <si>
    <t>Proposed Academic Surchage ($)</t>
  </si>
  <si>
    <t>% expense</t>
  </si>
  <si>
    <t xml:space="preserve">The below rates have been calculated based on the entered expenses (Salaries and Direct Expense). </t>
  </si>
  <si>
    <t>The "Rate Summary" tab will calculate the rate for each type of customer based on the base rate and proposed mark-up for external customers.  Note that it will round up to the nearest 1/10th of a dollar.</t>
  </si>
  <si>
    <t>Total Revenues and Subsidy</t>
  </si>
  <si>
    <t>The columns in white require input.  The columns in blue will auto-calculate.  List each employee and position that will provide direct effort supporting the FSEA.  If the effort will be charged directly to the FSEA fund, mark the Subsidy in column "C" as "No".  If the effort will be support from another funding source mark the subsidy in column "C" as "Yes".  Provide the proposed funding source in columns D-E.  List each employee's expected annual salary in column G.  Select the fringe category for each employee from the table "Proposed Fringe Benefits Pool Rates" at the bottom of the worksheet and input into the corresponding Row in Column H.  Columns I &amp; J will auto-calculate.  Enter the employee's distribution to the FSEA in Column K.  This will provide the total salary expense for the employee in Column L.  Note that an employee's effort may not be 100% to the FSEA if her or she supports other areas outside of the FSEA.  Finally, distribute the percent of effort that will be provided by the employee to the FSEA for each service area in columns N, P, R, T, and V as needed.  Check that the total percent in Column U equals 100%.  If not, check the distributions.</t>
  </si>
  <si>
    <t>Include expenses that are part of the FSEA services but cannot be specifically applied to an individual service line.  Examples include computer software and office supplies. Salaries should only be included if more than an incidental amount of directly related time is spent on the FSEA.  List the item, fund, and account in columns A-D.  If the expense will not be charged directly to the FSEA mark the Subsidy in Column B as "Yes".  Enter the salary  or expense amount in columns E and J respectively.  For salaries input the allocation percent in column F and the appropriate fringe rate in column H.</t>
  </si>
  <si>
    <t>The "FSEA Financial Summary" tab will provide a summary of the FSEA revenues and expenses by service type.  It will also add the University of Florida FSEA overhead as applicable.  This is determined by the fund and the customer type.  The FSEA Financial Summary will show any excess or (loss) based on the projected expenses and rate for the FSEA.</t>
  </si>
  <si>
    <t>Fee-for-Service Educational Activity (FSEA)</t>
  </si>
  <si>
    <t xml:space="preserve">List any capital items that will be used in support of the Fee-for-Service Educational Activity.  This should include the Asset ID, Tag Number, Acquisition Date, Acquisition Cost, and the Funding Source that was used or will be used to purchase the capital item.  </t>
  </si>
  <si>
    <t>Fee-for-Service Educational Activity Rate Calculation</t>
  </si>
  <si>
    <t xml:space="preserve">Fee-for-Service Educational Activity </t>
  </si>
  <si>
    <t>% Salary to  FSEA</t>
  </si>
  <si>
    <t>Total to FSEA</t>
  </si>
  <si>
    <t>% Directly Related to FSEA</t>
  </si>
  <si>
    <t>FSEA Salary</t>
  </si>
  <si>
    <t>Equipment to be used in a proposed FSEA</t>
  </si>
  <si>
    <t>FSEA Overhead</t>
  </si>
  <si>
    <t>FSEA Overhead Rate</t>
  </si>
  <si>
    <t>* Projected Amount that can be retained by FSEA</t>
  </si>
  <si>
    <t xml:space="preserve">The following worksheets are provided to assist requestors in providing materials for a new Fee-for-Service Educational Activity (FSEA).  All other tabs can be used as a template to help in rate calculation for Fee-for-Service Educational Activities at the University of Florida.  They are designed to accommodate up to five service lines.  Note that a service can represent a service or a good.  If the proposed Fee-for-Service Educational Activity exceeds five service lines, please contact the Auxiliary Accounting Office at ga-aux@ad.ufl.edu, and they will provide a workbook to accommodate additional rates. </t>
  </si>
  <si>
    <r>
      <t xml:space="preserve">The tabs for </t>
    </r>
    <r>
      <rPr>
        <b/>
        <sz val="11"/>
        <rFont val="Times New Roman"/>
        <family val="1"/>
      </rPr>
      <t>input</t>
    </r>
    <r>
      <rPr>
        <sz val="11"/>
        <rFont val="Times New Roman"/>
        <family val="1"/>
      </rPr>
      <t xml:space="preserve"> are highlighted in </t>
    </r>
    <r>
      <rPr>
        <b/>
        <sz val="11"/>
        <rFont val="Times New Roman"/>
        <family val="1"/>
      </rPr>
      <t>Green</t>
    </r>
    <r>
      <rPr>
        <sz val="11"/>
        <rFont val="Times New Roman"/>
        <family val="1"/>
      </rPr>
      <t xml:space="preserve">.  The </t>
    </r>
    <r>
      <rPr>
        <b/>
        <sz val="11"/>
        <rFont val="Times New Roman"/>
        <family val="1"/>
      </rPr>
      <t>calculated rates</t>
    </r>
    <r>
      <rPr>
        <sz val="11"/>
        <rFont val="Times New Roman"/>
        <family val="1"/>
      </rPr>
      <t xml:space="preserve"> for each service will be displayed on the </t>
    </r>
    <r>
      <rPr>
        <b/>
        <sz val="11"/>
        <rFont val="Times New Roman"/>
        <family val="1"/>
      </rPr>
      <t>Orange</t>
    </r>
    <r>
      <rPr>
        <sz val="11"/>
        <rFont val="Times New Roman"/>
        <family val="1"/>
      </rPr>
      <t xml:space="preserve"> "7. Calculated Rates" tab.  See more information on this tab below.  The </t>
    </r>
    <r>
      <rPr>
        <b/>
        <sz val="11"/>
        <rFont val="Times New Roman"/>
        <family val="1"/>
      </rPr>
      <t xml:space="preserve">auto-calculated </t>
    </r>
    <r>
      <rPr>
        <sz val="11"/>
        <rFont val="Times New Roman"/>
        <family val="1"/>
      </rPr>
      <t xml:space="preserve">tabs are highlighted in </t>
    </r>
    <r>
      <rPr>
        <b/>
        <sz val="11"/>
        <rFont val="Times New Roman"/>
        <family val="1"/>
      </rPr>
      <t>blue</t>
    </r>
    <r>
      <rPr>
        <sz val="11"/>
        <rFont val="Times New Roman"/>
        <family val="1"/>
      </rPr>
      <t xml:space="preserve">.  </t>
    </r>
    <r>
      <rPr>
        <b/>
        <sz val="11"/>
        <rFont val="Times New Roman"/>
        <family val="1"/>
      </rPr>
      <t>DO NOT</t>
    </r>
    <r>
      <rPr>
        <sz val="11"/>
        <rFont val="Times New Roman"/>
        <family val="1"/>
      </rPr>
      <t xml:space="preserve"> </t>
    </r>
    <r>
      <rPr>
        <b/>
        <sz val="11"/>
        <rFont val="Times New Roman"/>
        <family val="1"/>
      </rPr>
      <t>ENTER ANY INFORMATION IN THE BLUE TABS</t>
    </r>
    <r>
      <rPr>
        <sz val="11"/>
        <rFont val="Times New Roman"/>
        <family val="1"/>
      </rPr>
      <t>.  If you need assistance, please contact the Auxiliary Accounting Office at ga-aux@ad.ufl.edu.  Instructions for each green tab are provided below.</t>
    </r>
  </si>
  <si>
    <t>"2. Proposed Usage" Tab</t>
  </si>
  <si>
    <t>Enter Total Number of Units in Column B and then Distribute amount between user type: Internal and External Customers in Columns B - I.  Column K should equal 0.  Any proposed markup to external customers can be entered in columns H and J.</t>
  </si>
  <si>
    <t>Proposed Markup %</t>
  </si>
  <si>
    <t>Internal Rates Factor Subsidies from other chartfields and do not allow for markups.</t>
  </si>
  <si>
    <t>External Rates do not include subsidies and do allow for markups,</t>
  </si>
  <si>
    <t>Proposed Academic markup %</t>
  </si>
  <si>
    <t>Proposed External markup %</t>
  </si>
  <si>
    <t>Proposed External markup ($)</t>
  </si>
  <si>
    <t>For the Service Line Description table enter each service short name, description, and unit of measure in rows 11 through 15.  Note that the short name entered in column A rows 11 to 15 will flow through the entire workbook.  Input total proposed units in the lower table column B.  After Total Units is complete, distribute the proposed units into Internal, External- Academic, and External- Market sales.  Column K should total 0.  If not, check that all of the proposed units have been distributed.  The FSEA may charge up to 3 different rates to Internal, External-Academic, and External-Market.  Note that all internal activities are to break even and no markup is allowed.  However, if the FSEA will include External customers, a markup is permitted.  If the FSEA will charge a surchage to external customers, enter the proposed markup in columns H and J as applicable.  For any questions on Internal versus External customers, please contact the Auxiliary Accounting Office at ga-aux@ad.ufl.edu.</t>
  </si>
  <si>
    <t>"3. Salary and Fringe" Tab</t>
  </si>
  <si>
    <t>Fringe Benefits Pool – UF Human Resources (ufl.edu)</t>
  </si>
  <si>
    <t>Operating Expenses (ufl.edu)</t>
  </si>
  <si>
    <t>"4. Other Direct Expenses" Tab</t>
  </si>
  <si>
    <t>"5. Overhead Expenses" Tab</t>
  </si>
  <si>
    <t>Amount</t>
  </si>
  <si>
    <t>The columns in white require input.  The columns in blue will auto-calculate.  Include expenses that can be applied directly to the FSEA.  Input the account description, fund, account number and total expense amount in columns A-E.  If the expense will be directly funded by the FSEA, mark the subsidy in column "B" as "No".  If the expenses will be funded from another source, mark the subsidy in column "B" as "Yes".  A link to a list of GL accounts is provided at the bottom of the sheet.  Distribute the percent of each expense item across the services in columns G, I, K, M, and O.  Check that the total percent in column Q equals 100%.  If not, check the distributions. Please make sure to outline method used to allocate wages to each service line in the box at the bottom.</t>
  </si>
  <si>
    <t>"6. Equipment" Tab</t>
  </si>
  <si>
    <r>
      <t>"7. Calculated Rates" Tab</t>
    </r>
    <r>
      <rPr>
        <b/>
        <u/>
        <sz val="11"/>
        <color theme="9" tint="-0.249977111117893"/>
        <rFont val="Times New Roman"/>
        <family val="1"/>
      </rPr>
      <t xml:space="preserve"> - Orange Tab</t>
    </r>
  </si>
  <si>
    <t>Proposed Academic Markup ($)</t>
  </si>
  <si>
    <t>Proposed Academic Markup %</t>
  </si>
  <si>
    <t>Proposed External Markup %</t>
  </si>
  <si>
    <t>Proposed External Markup ($)</t>
  </si>
  <si>
    <t>The below has been automatically completed.  Do not adjust.</t>
  </si>
  <si>
    <t>This tab will display the calculated rates based on the usage and expense inputs from tabs 3 through 6.  It will also factor the external markups that were entered on the "2. Proposed Usage" tab.  This tab will autocalculate and should not be adjusted.  Contact Auxiliary Accounting Office at ga-aux@ad.ufl.edu for any questions on this tab.</t>
  </si>
  <si>
    <t xml:space="preserve">The "Expense Summary", "Rate Summary", "Projected Revenues", and "FSEA Financial Summary" tabs will auto-populate based on the input in tabs 2-5.  The "Expense Summary" will distribute FSEA overhead costs across the services. </t>
  </si>
  <si>
    <t>The "Projected Revenue" tab will calculate the Break-Even (operations) Revenue, Excess Revenue from External Customers, and the Total Revenue generated for each service type.</t>
  </si>
  <si>
    <t>Requestor to complete only sections 1, 2, and 3 on this page.</t>
  </si>
  <si>
    <t>Section 1:  To be completed by the requestor - General Information</t>
  </si>
  <si>
    <t>College/Unit:</t>
  </si>
  <si>
    <t>Requestor (Name and E-mail)</t>
  </si>
  <si>
    <t>Is a fee currently charged for the services/products?</t>
  </si>
  <si>
    <t>How will the department make rates available to UF Community?</t>
  </si>
  <si>
    <t>(specify website, etc.)</t>
  </si>
  <si>
    <t>Will the unit bill grants? (Fund 201/209)</t>
  </si>
  <si>
    <t>Describe how the proposed activity supports the mission of the University of Florida</t>
  </si>
  <si>
    <t>Location where the service will be provided (please list all locations - building, rooms, etc.)</t>
  </si>
  <si>
    <t>If the Unit proposes to have sales with External Users, please provide a narrative  that explains how</t>
  </si>
  <si>
    <t>the service meets the following criteria:</t>
  </si>
  <si>
    <t>The service is not readily available outside the university.</t>
  </si>
  <si>
    <t>The service has a research purpose or helps educate students.</t>
  </si>
  <si>
    <t>The service does not compete with private sector.</t>
  </si>
  <si>
    <t>How will any potential excess revenues from external users be spent?</t>
  </si>
  <si>
    <t>Do you plan to enter into contractual agreements with customers?</t>
  </si>
  <si>
    <t>Section 2:  To be completed by the requestor - Fiscal Operations</t>
  </si>
  <si>
    <t>Method used to accept collections:</t>
  </si>
  <si>
    <t>Do you plan to maintain a Change or Petty Cash Fund?</t>
  </si>
  <si>
    <t>(Ex. QuickBooks, I-lab, etc.)</t>
  </si>
  <si>
    <t>Describe the fiscal operations of a proposed unit (controls in place to process the transactions).  Example: Segregation of Duties, Monthly Reconciliations, etc.</t>
  </si>
  <si>
    <t>Will the unit have on-going support from another funding source?</t>
  </si>
  <si>
    <t>If yes, please specify Chartfield(s)</t>
  </si>
  <si>
    <t>If yes, Reason for Subsidy:</t>
  </si>
  <si>
    <t>Please specify Chartfield:</t>
  </si>
  <si>
    <t>Please specify a chartfield that will provide start up funds, if any.</t>
  </si>
  <si>
    <t xml:space="preserve">Please specify amount: </t>
  </si>
  <si>
    <t>Will funding require repayment?</t>
  </si>
  <si>
    <t>Section 3:  To be completed by approvers:</t>
  </si>
  <si>
    <t xml:space="preserve">I have reviewed and am in support of this Request to Operate an Educational Activity. I understand that this activity is in support of the overall mission of the University. I also understand that the management and the oversight of this activity must be performed in accordance with University  Policies and Internal Control Standards. I understand that this activity must maintain a positive financial position and hereby recommend approval of this request. 
</t>
  </si>
  <si>
    <t>DEPARTMENTAL APPROVALS:</t>
  </si>
  <si>
    <t>Dept. Chair/Director (Signature):</t>
  </si>
  <si>
    <t>DATE:</t>
  </si>
  <si>
    <t>Dept. Chair/Director (Name):</t>
  </si>
  <si>
    <t>(please print)</t>
  </si>
  <si>
    <t>Dean/Vice President (Signature):</t>
  </si>
  <si>
    <t>Dean/Vice President (Name):</t>
  </si>
  <si>
    <t>Request to Operate a Fee-for-Service Educational Activity (FSEA)</t>
  </si>
  <si>
    <t>FSEA Unit Name:</t>
  </si>
  <si>
    <t>FSEA Primary Contact Name:</t>
  </si>
  <si>
    <t>FSEA Primary Contact E-mail:</t>
  </si>
  <si>
    <t>FSEA Primary Contact Phone #:</t>
  </si>
  <si>
    <t>FSEA Secondary Contact:</t>
  </si>
  <si>
    <t>FSEA Secondary Contact E-mail:</t>
  </si>
  <si>
    <t>FSEA Secondary Contact Phone:</t>
  </si>
  <si>
    <t>Proposed FSEA Chartfield (Fund-Dept)</t>
  </si>
  <si>
    <t>Start date of the FSEA Activity</t>
  </si>
  <si>
    <t xml:space="preserve">Does another unit of the University already provide a same/similar service? Please explain the necessity/ uniqueness of a proposed FSEA service, if already exists on campus. </t>
  </si>
  <si>
    <t>List any subsidiary systems, other than Peoplesoft, to be used by a proposed FSEA.</t>
  </si>
  <si>
    <t>Please specify a guarantee chartfield that will cover any recurring losses of the FSEA.</t>
  </si>
  <si>
    <t>Describe the proposed Fee-for-Service Educational Activity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</si>
</sst>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m/d/yy"/>
    <numFmt numFmtId="165" formatCode="_(* #,##0.000_);_(* \(#,##0.000\);_(* &quot;-&quot;??_);_(@_)"/>
    <numFmt numFmtId="166" formatCode="0.0%"/>
    <numFmt numFmtId="167" formatCode="_(&quot;$&quot;* #,##0_);_(&quot;$&quot;* \(#,##0\);_(&quot;$&quot;* &quot;-&quot;??_);_(@_)"/>
  </numFmts>
  <fonts count="4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4"/>
      <name val="Tahoma"/>
      <family val="2"/>
    </font>
    <font>
      <sz val="10"/>
      <name val="Arial Unicode MS"/>
      <family val="2"/>
    </font>
    <font>
      <sz val="10"/>
      <name val="MS Sans Serif"/>
      <family val="2"/>
    </font>
    <font>
      <u/>
      <sz val="10"/>
      <color indexed="12"/>
      <name val="Arial"/>
      <family val="2"/>
    </font>
    <font>
      <u/>
      <sz val="7"/>
      <color indexed="12"/>
      <name val="Arial"/>
      <family val="2"/>
    </font>
    <font>
      <sz val="10"/>
      <color theme="1"/>
      <name val="Arial"/>
      <family val="2"/>
    </font>
    <font>
      <sz val="9"/>
      <color indexed="81"/>
      <name val="Tahoma"/>
      <family val="2"/>
    </font>
    <font>
      <b/>
      <sz val="9"/>
      <color indexed="81"/>
      <name val="Tahoma"/>
      <family val="2"/>
    </font>
    <font>
      <sz val="11"/>
      <color theme="1"/>
      <name val="Times New Roman"/>
      <family val="1"/>
    </font>
    <font>
      <u/>
      <sz val="11"/>
      <color theme="10"/>
      <name val="Calibri"/>
      <family val="2"/>
      <scheme val="minor"/>
    </font>
    <font>
      <b/>
      <sz val="22"/>
      <name val="Times New Roman"/>
      <family val="1"/>
    </font>
    <font>
      <sz val="10"/>
      <name val="Times New Roman"/>
      <family val="1"/>
    </font>
    <font>
      <sz val="14"/>
      <name val="Times New Roman"/>
      <family val="1"/>
    </font>
    <font>
      <b/>
      <sz val="11"/>
      <name val="Times New Roman"/>
      <family val="1"/>
    </font>
    <font>
      <sz val="11"/>
      <name val="Times New Roman"/>
      <family val="1"/>
    </font>
    <font>
      <b/>
      <sz val="16"/>
      <name val="Times New Roman"/>
      <family val="1"/>
    </font>
    <font>
      <sz val="11"/>
      <color rgb="FFFF0000"/>
      <name val="Times New Roman"/>
      <family val="1"/>
    </font>
    <font>
      <sz val="12"/>
      <name val="Times New Roman"/>
      <family val="1"/>
    </font>
    <font>
      <sz val="11"/>
      <color indexed="23"/>
      <name val="Times New Roman"/>
      <family val="1"/>
    </font>
    <font>
      <b/>
      <u/>
      <sz val="11"/>
      <name val="Times New Roman"/>
      <family val="1"/>
    </font>
    <font>
      <b/>
      <sz val="12"/>
      <name val="Times New Roman"/>
      <family val="1"/>
    </font>
    <font>
      <b/>
      <sz val="14"/>
      <color rgb="FFFF0000"/>
      <name val="Times New Roman"/>
      <family val="1"/>
    </font>
    <font>
      <b/>
      <sz val="16"/>
      <color rgb="FFFF0000"/>
      <name val="Times New Roman"/>
      <family val="1"/>
    </font>
    <font>
      <b/>
      <sz val="12"/>
      <color rgb="FF0000FF"/>
      <name val="Times New Roman"/>
      <family val="1"/>
    </font>
    <font>
      <b/>
      <sz val="11"/>
      <color rgb="FF0000FF"/>
      <name val="Times New Roman"/>
      <family val="1"/>
    </font>
    <font>
      <b/>
      <u/>
      <sz val="14"/>
      <color indexed="12"/>
      <name val="Times New Roman"/>
      <family val="1"/>
    </font>
    <font>
      <b/>
      <u/>
      <sz val="14"/>
      <name val="Times New Roman"/>
      <family val="1"/>
    </font>
    <font>
      <b/>
      <u/>
      <sz val="11"/>
      <color rgb="FF0000FF"/>
      <name val="Times New Roman"/>
      <family val="1"/>
    </font>
    <font>
      <b/>
      <u/>
      <sz val="11"/>
      <color rgb="FF006600"/>
      <name val="Times New Roman"/>
      <family val="1"/>
    </font>
    <font>
      <b/>
      <u/>
      <sz val="12"/>
      <name val="Times New Roman"/>
      <family val="1"/>
    </font>
    <font>
      <b/>
      <u/>
      <sz val="11"/>
      <color theme="9" tint="-0.249977111117893"/>
      <name val="Times New Roman"/>
      <family val="1"/>
    </font>
    <font>
      <b/>
      <sz val="12"/>
      <color rgb="FFFF0000"/>
      <name val="Times New Roman"/>
      <family val="1"/>
    </font>
    <font>
      <sz val="10"/>
      <color indexed="8"/>
      <name val="Arial"/>
      <family val="2"/>
    </font>
    <font>
      <sz val="8"/>
      <color rgb="FF000000"/>
      <name val="Tahoma"/>
      <family val="2"/>
    </font>
    <font>
      <b/>
      <sz val="11"/>
      <color theme="0"/>
      <name val="Times New Roman"/>
      <family val="1"/>
    </font>
    <font>
      <sz val="11"/>
      <color theme="0"/>
      <name val="Times New Roman"/>
      <family val="1"/>
    </font>
    <font>
      <b/>
      <sz val="11"/>
      <color theme="1"/>
      <name val="Times New Roman"/>
      <family val="1"/>
    </font>
    <font>
      <sz val="11"/>
      <color theme="1"/>
      <name val="Tahoma"/>
      <family val="2"/>
    </font>
    <font>
      <i/>
      <sz val="11"/>
      <name val="Times New Roman"/>
      <family val="1"/>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gray06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s>
  <borders count="56">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double">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29">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8" fillId="0" borderId="0"/>
    <xf numFmtId="0" fontId="6" fillId="0" borderId="0"/>
    <xf numFmtId="0" fontId="9" fillId="0" borderId="0"/>
    <xf numFmtId="43" fontId="9" fillId="0" borderId="0" applyFont="0" applyFill="0" applyBorder="0" applyAlignment="0" applyProtection="0"/>
    <xf numFmtId="0" fontId="10" fillId="0" borderId="0" applyNumberFormat="0" applyFill="0" applyBorder="0" applyAlignment="0" applyProtection="0">
      <alignment vertical="top"/>
      <protection locked="0"/>
    </xf>
    <xf numFmtId="9" fontId="6" fillId="0" borderId="0" applyFont="0" applyFill="0" applyBorder="0" applyAlignment="0" applyProtection="0"/>
    <xf numFmtId="43" fontId="6" fillId="0" borderId="0" applyFont="0" applyFill="0" applyBorder="0" applyAlignment="0" applyProtection="0"/>
    <xf numFmtId="0" fontId="11" fillId="0" borderId="0" applyNumberFormat="0" applyFill="0" applyBorder="0" applyAlignment="0" applyProtection="0">
      <alignment vertical="top"/>
      <protection locked="0"/>
    </xf>
    <xf numFmtId="43" fontId="12" fillId="0" borderId="0" applyFont="0" applyFill="0" applyBorder="0" applyAlignment="0" applyProtection="0"/>
    <xf numFmtId="0" fontId="12"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6" fillId="0" borderId="0" applyNumberFormat="0" applyFill="0" applyBorder="0" applyAlignment="0" applyProtection="0"/>
    <xf numFmtId="0" fontId="4"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1" fillId="0" borderId="0"/>
    <xf numFmtId="44" fontId="1" fillId="0" borderId="0" applyFont="0" applyFill="0" applyBorder="0" applyAlignment="0" applyProtection="0"/>
  </cellStyleXfs>
  <cellXfs count="457">
    <xf numFmtId="0" fontId="0" fillId="0" borderId="0" xfId="0"/>
    <xf numFmtId="0" fontId="7" fillId="0" borderId="0" xfId="0" applyFont="1" applyAlignment="1">
      <alignment horizontal="center"/>
    </xf>
    <xf numFmtId="0" fontId="7" fillId="0" borderId="0" xfId="0" applyFont="1"/>
    <xf numFmtId="0" fontId="7" fillId="0" borderId="0" xfId="0" applyFont="1" applyAlignment="1"/>
    <xf numFmtId="0" fontId="7" fillId="0" borderId="0" xfId="0" applyFont="1" applyAlignment="1">
      <alignment horizontal="center"/>
    </xf>
    <xf numFmtId="0" fontId="15" fillId="0" borderId="0" xfId="0" applyFont="1"/>
    <xf numFmtId="0" fontId="15" fillId="0" borderId="0" xfId="0" applyFont="1" applyBorder="1"/>
    <xf numFmtId="43" fontId="15" fillId="0" borderId="0" xfId="1" applyFont="1"/>
    <xf numFmtId="0" fontId="18" fillId="0" borderId="0" xfId="0" applyFont="1"/>
    <xf numFmtId="0" fontId="19" fillId="0" borderId="0" xfId="0" applyFont="1"/>
    <xf numFmtId="0" fontId="19" fillId="0" borderId="0" xfId="0" applyFont="1" applyAlignment="1">
      <alignment horizontal="center"/>
    </xf>
    <xf numFmtId="0" fontId="18" fillId="0" borderId="0" xfId="0" applyFont="1" applyAlignment="1">
      <alignment horizontal="center"/>
    </xf>
    <xf numFmtId="0" fontId="21" fillId="0" borderId="0" xfId="0" applyFont="1"/>
    <xf numFmtId="0" fontId="21" fillId="0" borderId="0" xfId="0" applyFont="1" applyFill="1" applyAlignment="1">
      <alignment horizontal="center"/>
    </xf>
    <xf numFmtId="0" fontId="21" fillId="0" borderId="0" xfId="0" applyFont="1" applyAlignment="1"/>
    <xf numFmtId="0" fontId="21" fillId="0" borderId="0" xfId="0" applyFont="1" applyAlignment="1">
      <alignment horizontal="center"/>
    </xf>
    <xf numFmtId="0" fontId="20" fillId="0" borderId="0" xfId="0" applyFont="1"/>
    <xf numFmtId="0" fontId="21" fillId="0" borderId="25" xfId="0" applyFont="1" applyFill="1" applyBorder="1"/>
    <xf numFmtId="0" fontId="21" fillId="0" borderId="25" xfId="0" applyFont="1" applyFill="1" applyBorder="1" applyAlignment="1">
      <alignment horizontal="center"/>
    </xf>
    <xf numFmtId="43" fontId="21" fillId="0" borderId="25" xfId="1" applyFont="1" applyFill="1" applyBorder="1"/>
    <xf numFmtId="9" fontId="21" fillId="0" borderId="25" xfId="3" applyFont="1" applyFill="1" applyBorder="1"/>
    <xf numFmtId="0" fontId="21" fillId="0" borderId="25" xfId="5" applyFont="1" applyFill="1" applyBorder="1" applyAlignment="1"/>
    <xf numFmtId="0" fontId="21" fillId="0" borderId="0" xfId="0" applyFont="1" applyBorder="1"/>
    <xf numFmtId="0" fontId="22" fillId="0" borderId="0" xfId="0" applyFont="1" applyBorder="1" applyAlignment="1">
      <alignment horizontal="center"/>
    </xf>
    <xf numFmtId="0" fontId="19" fillId="0" borderId="0" xfId="0" applyFont="1" applyAlignment="1"/>
    <xf numFmtId="0" fontId="21" fillId="0" borderId="25" xfId="0" applyFont="1" applyBorder="1" applyAlignment="1">
      <alignment horizontal="center"/>
    </xf>
    <xf numFmtId="0" fontId="21" fillId="0" borderId="0" xfId="0" applyFont="1" applyBorder="1" applyAlignment="1">
      <alignment horizontal="center"/>
    </xf>
    <xf numFmtId="0" fontId="20" fillId="0" borderId="25" xfId="0" applyFont="1" applyBorder="1" applyAlignment="1">
      <alignment horizontal="center" wrapText="1"/>
    </xf>
    <xf numFmtId="0" fontId="21" fillId="0" borderId="0" xfId="0" applyFont="1" applyAlignment="1">
      <alignment horizontal="center" wrapText="1"/>
    </xf>
    <xf numFmtId="0" fontId="21" fillId="0" borderId="25" xfId="5" applyFont="1" applyBorder="1"/>
    <xf numFmtId="0" fontId="24" fillId="0" borderId="0" xfId="0" applyFont="1"/>
    <xf numFmtId="49" fontId="18" fillId="0" borderId="0" xfId="0" applyNumberFormat="1" applyFont="1" applyBorder="1" applyAlignment="1">
      <alignment horizontal="center" wrapText="1"/>
    </xf>
    <xf numFmtId="0" fontId="18" fillId="0" borderId="0" xfId="0" applyFont="1" applyBorder="1" applyAlignment="1">
      <alignment horizontal="center" wrapText="1"/>
    </xf>
    <xf numFmtId="0" fontId="19" fillId="0" borderId="0" xfId="0" applyFont="1" applyBorder="1"/>
    <xf numFmtId="0" fontId="20" fillId="4" borderId="10" xfId="0" applyFont="1" applyFill="1" applyBorder="1"/>
    <xf numFmtId="0" fontId="20" fillId="4" borderId="11" xfId="0" applyFont="1" applyFill="1" applyBorder="1"/>
    <xf numFmtId="0" fontId="20" fillId="4" borderId="11" xfId="0" applyFont="1" applyFill="1" applyBorder="1" applyAlignment="1">
      <alignment horizontal="center"/>
    </xf>
    <xf numFmtId="0" fontId="20" fillId="4" borderId="12" xfId="0" applyFont="1" applyFill="1" applyBorder="1"/>
    <xf numFmtId="0" fontId="20" fillId="4" borderId="13" xfId="0" applyFont="1" applyFill="1" applyBorder="1" applyAlignment="1">
      <alignment horizontal="center" wrapText="1"/>
    </xf>
    <xf numFmtId="0" fontId="20" fillId="4" borderId="20" xfId="0" applyFont="1" applyFill="1" applyBorder="1" applyAlignment="1">
      <alignment horizontal="center"/>
    </xf>
    <xf numFmtId="0" fontId="20" fillId="4" borderId="21" xfId="0" applyFont="1" applyFill="1" applyBorder="1" applyAlignment="1">
      <alignment horizontal="center"/>
    </xf>
    <xf numFmtId="0" fontId="20" fillId="0" borderId="25" xfId="5" applyFont="1" applyFill="1" applyBorder="1" applyAlignment="1">
      <alignment horizontal="left"/>
    </xf>
    <xf numFmtId="49" fontId="21" fillId="0" borderId="25" xfId="4" applyNumberFormat="1" applyFont="1" applyFill="1" applyBorder="1"/>
    <xf numFmtId="164" fontId="21" fillId="0" borderId="25" xfId="5" applyNumberFormat="1" applyFont="1" applyFill="1" applyBorder="1" applyAlignment="1">
      <alignment horizontal="center"/>
    </xf>
    <xf numFmtId="0" fontId="21" fillId="0" borderId="25" xfId="5" applyFont="1" applyFill="1" applyBorder="1"/>
    <xf numFmtId="0" fontId="21" fillId="0" borderId="25" xfId="0" quotePrefix="1" applyFont="1" applyFill="1" applyBorder="1" applyAlignment="1">
      <alignment horizontal="center"/>
    </xf>
    <xf numFmtId="0" fontId="21" fillId="0" borderId="1" xfId="5" applyFont="1" applyFill="1" applyBorder="1"/>
    <xf numFmtId="49" fontId="21" fillId="0" borderId="0" xfId="4" applyNumberFormat="1" applyFont="1" applyFill="1"/>
    <xf numFmtId="0" fontId="20" fillId="0" borderId="0" xfId="0" applyFont="1" applyAlignment="1"/>
    <xf numFmtId="0" fontId="20" fillId="0" borderId="0" xfId="0" applyFont="1" applyBorder="1" applyAlignment="1">
      <alignment horizontal="center" wrapText="1"/>
    </xf>
    <xf numFmtId="0" fontId="20" fillId="3" borderId="24" xfId="0" applyFont="1" applyFill="1" applyBorder="1" applyAlignment="1">
      <alignment horizontal="center" wrapText="1"/>
    </xf>
    <xf numFmtId="0" fontId="20" fillId="0" borderId="17" xfId="0" applyFont="1" applyBorder="1" applyAlignment="1">
      <alignment horizontal="center" wrapText="1"/>
    </xf>
    <xf numFmtId="0" fontId="20" fillId="3" borderId="8" xfId="0" applyFont="1" applyFill="1" applyBorder="1" applyAlignment="1">
      <alignment horizontal="center" wrapText="1"/>
    </xf>
    <xf numFmtId="0" fontId="20" fillId="0" borderId="16" xfId="0" applyFont="1" applyBorder="1" applyAlignment="1">
      <alignment horizontal="center"/>
    </xf>
    <xf numFmtId="0" fontId="21" fillId="0" borderId="0" xfId="0" applyFont="1" applyBorder="1" applyAlignment="1">
      <alignment horizontal="center" wrapText="1"/>
    </xf>
    <xf numFmtId="0" fontId="21" fillId="3" borderId="0" xfId="0" applyFont="1" applyFill="1" applyBorder="1" applyAlignment="1">
      <alignment horizontal="center" wrapText="1"/>
    </xf>
    <xf numFmtId="0" fontId="21" fillId="3" borderId="2" xfId="0" applyFont="1" applyFill="1" applyBorder="1" applyAlignment="1">
      <alignment horizontal="center" wrapText="1"/>
    </xf>
    <xf numFmtId="9" fontId="21" fillId="0" borderId="0" xfId="3" applyFont="1" applyBorder="1"/>
    <xf numFmtId="43" fontId="21" fillId="0" borderId="25" xfId="1" applyFont="1" applyBorder="1"/>
    <xf numFmtId="9" fontId="21" fillId="3" borderId="22" xfId="3" applyFont="1" applyFill="1" applyBorder="1"/>
    <xf numFmtId="43" fontId="21" fillId="0" borderId="17" xfId="1" applyFont="1" applyBorder="1"/>
    <xf numFmtId="9" fontId="21" fillId="3" borderId="2" xfId="3" applyFont="1" applyFill="1" applyBorder="1"/>
    <xf numFmtId="43" fontId="21" fillId="0" borderId="16" xfId="1" applyFont="1" applyBorder="1"/>
    <xf numFmtId="43" fontId="21" fillId="0" borderId="0" xfId="1" applyFont="1" applyBorder="1"/>
    <xf numFmtId="9" fontId="21" fillId="3" borderId="0" xfId="3" applyFont="1" applyFill="1" applyBorder="1"/>
    <xf numFmtId="9" fontId="21" fillId="3" borderId="23" xfId="3" applyFont="1" applyFill="1" applyBorder="1"/>
    <xf numFmtId="9" fontId="21" fillId="3" borderId="5" xfId="3" applyFont="1" applyFill="1" applyBorder="1"/>
    <xf numFmtId="43" fontId="21" fillId="0" borderId="0" xfId="1" applyFont="1" applyFill="1" applyBorder="1"/>
    <xf numFmtId="9" fontId="21" fillId="0" borderId="0" xfId="3" applyFont="1" applyFill="1" applyBorder="1"/>
    <xf numFmtId="43" fontId="25" fillId="0" borderId="0" xfId="1" applyFont="1" applyBorder="1"/>
    <xf numFmtId="43" fontId="21" fillId="0" borderId="0" xfId="5" applyNumberFormat="1" applyFont="1" applyFill="1"/>
    <xf numFmtId="0" fontId="21" fillId="0" borderId="0" xfId="0" applyFont="1" applyFill="1" applyBorder="1"/>
    <xf numFmtId="0" fontId="21" fillId="0" borderId="0" xfId="5" applyFont="1" applyFill="1"/>
    <xf numFmtId="9" fontId="21" fillId="0" borderId="0" xfId="5" applyNumberFormat="1" applyFont="1" applyFill="1"/>
    <xf numFmtId="43" fontId="21" fillId="3" borderId="24" xfId="1" applyFont="1" applyFill="1" applyBorder="1"/>
    <xf numFmtId="9" fontId="21" fillId="3" borderId="8" xfId="3" applyFont="1" applyFill="1" applyBorder="1"/>
    <xf numFmtId="0" fontId="21" fillId="3" borderId="22" xfId="5" applyFont="1" applyFill="1" applyBorder="1"/>
    <xf numFmtId="0" fontId="21" fillId="3" borderId="2" xfId="5" applyFont="1" applyFill="1" applyBorder="1"/>
    <xf numFmtId="0" fontId="21" fillId="0" borderId="16" xfId="5" applyFont="1" applyBorder="1"/>
    <xf numFmtId="0" fontId="20" fillId="0" borderId="0" xfId="0" applyFont="1" applyBorder="1"/>
    <xf numFmtId="0" fontId="20" fillId="0" borderId="0" xfId="5" applyFont="1"/>
    <xf numFmtId="44" fontId="20" fillId="3" borderId="0" xfId="2" applyFont="1" applyFill="1" applyBorder="1"/>
    <xf numFmtId="44" fontId="20" fillId="0" borderId="37" xfId="2" applyFont="1" applyBorder="1"/>
    <xf numFmtId="43" fontId="21" fillId="0" borderId="2" xfId="1" applyFont="1" applyBorder="1"/>
    <xf numFmtId="0" fontId="20" fillId="0" borderId="0" xfId="5" applyFont="1" applyAlignment="1"/>
    <xf numFmtId="0" fontId="20" fillId="0" borderId="0" xfId="5" applyFont="1" applyBorder="1"/>
    <xf numFmtId="0" fontId="21" fillId="0" borderId="0" xfId="5" applyFont="1" applyAlignment="1">
      <alignment horizontal="center"/>
    </xf>
    <xf numFmtId="0" fontId="21" fillId="0" borderId="0" xfId="5" applyFont="1" applyFill="1" applyBorder="1"/>
    <xf numFmtId="0" fontId="21" fillId="0" borderId="0" xfId="5" applyFont="1"/>
    <xf numFmtId="0" fontId="21" fillId="0" borderId="0" xfId="5" applyFont="1" applyFill="1" applyBorder="1" applyAlignment="1">
      <alignment horizontal="center"/>
    </xf>
    <xf numFmtId="0" fontId="21" fillId="0" borderId="0" xfId="5" applyFont="1" applyBorder="1" applyAlignment="1">
      <alignment horizontal="center"/>
    </xf>
    <xf numFmtId="0" fontId="21" fillId="0" borderId="0" xfId="5" applyFont="1" applyBorder="1"/>
    <xf numFmtId="0" fontId="20" fillId="0" borderId="0" xfId="5" applyFont="1" applyFill="1" applyBorder="1" applyAlignment="1">
      <alignment horizontal="center" wrapText="1"/>
    </xf>
    <xf numFmtId="0" fontId="21" fillId="0" borderId="0" xfId="5" applyFont="1" applyFill="1" applyBorder="1" applyAlignment="1">
      <alignment horizontal="center" wrapText="1"/>
    </xf>
    <xf numFmtId="43" fontId="21" fillId="4" borderId="25" xfId="5" applyNumberFormat="1" applyFont="1" applyFill="1" applyBorder="1"/>
    <xf numFmtId="43" fontId="21" fillId="2" borderId="25" xfId="5" applyNumberFormat="1" applyFont="1" applyFill="1" applyBorder="1"/>
    <xf numFmtId="43" fontId="23" fillId="0" borderId="0" xfId="5" applyNumberFormat="1" applyFont="1" applyBorder="1"/>
    <xf numFmtId="0" fontId="23" fillId="0" borderId="0" xfId="5" applyFont="1"/>
    <xf numFmtId="43" fontId="23" fillId="0" borderId="0" xfId="1" applyFont="1" applyFill="1" applyBorder="1"/>
    <xf numFmtId="0" fontId="23" fillId="0" borderId="0" xfId="5" applyFont="1" applyFill="1" applyBorder="1"/>
    <xf numFmtId="43" fontId="21" fillId="0" borderId="0" xfId="5" applyNumberFormat="1" applyFont="1" applyFill="1" applyBorder="1"/>
    <xf numFmtId="9" fontId="21" fillId="0" borderId="17" xfId="3" applyFont="1" applyFill="1" applyBorder="1"/>
    <xf numFmtId="9" fontId="21" fillId="0" borderId="9" xfId="3" applyFont="1" applyFill="1" applyBorder="1"/>
    <xf numFmtId="9" fontId="21" fillId="0" borderId="16" xfId="3" applyFont="1" applyFill="1" applyBorder="1"/>
    <xf numFmtId="44" fontId="21" fillId="2" borderId="25" xfId="2" applyFont="1" applyFill="1" applyBorder="1"/>
    <xf numFmtId="0" fontId="20" fillId="0" borderId="25" xfId="5" applyFont="1" applyBorder="1" applyAlignment="1">
      <alignment horizontal="center" wrapText="1"/>
    </xf>
    <xf numFmtId="0" fontId="20" fillId="3" borderId="0" xfId="5" applyFont="1" applyFill="1"/>
    <xf numFmtId="0" fontId="20" fillId="2" borderId="6" xfId="0" applyFont="1" applyFill="1" applyBorder="1" applyAlignment="1">
      <alignment horizontal="center"/>
    </xf>
    <xf numFmtId="0" fontId="20" fillId="0" borderId="0" xfId="0" applyFont="1" applyAlignment="1">
      <alignment wrapText="1"/>
    </xf>
    <xf numFmtId="0" fontId="21" fillId="2" borderId="1" xfId="0" applyFont="1" applyFill="1" applyBorder="1" applyAlignment="1">
      <alignment horizontal="center"/>
    </xf>
    <xf numFmtId="43" fontId="21" fillId="2" borderId="17" xfId="1" applyFont="1" applyFill="1" applyBorder="1"/>
    <xf numFmtId="43" fontId="21" fillId="5" borderId="25" xfId="1" applyFont="1" applyFill="1" applyBorder="1"/>
    <xf numFmtId="43" fontId="21" fillId="2" borderId="0" xfId="1" applyFont="1" applyFill="1" applyBorder="1"/>
    <xf numFmtId="0" fontId="21" fillId="2" borderId="0" xfId="5" applyFont="1" applyFill="1" applyBorder="1"/>
    <xf numFmtId="0" fontId="21" fillId="0" borderId="0" xfId="0" applyFont="1" applyAlignment="1">
      <alignment horizontal="center"/>
    </xf>
    <xf numFmtId="0" fontId="22" fillId="0" borderId="0" xfId="0" applyFont="1" applyBorder="1" applyAlignment="1">
      <alignment horizontal="center"/>
    </xf>
    <xf numFmtId="43" fontId="21" fillId="0" borderId="0" xfId="0" applyNumberFormat="1" applyFont="1" applyBorder="1"/>
    <xf numFmtId="43" fontId="21" fillId="0" borderId="0" xfId="0" applyNumberFormat="1" applyFont="1" applyBorder="1" applyAlignment="1">
      <alignment horizontal="center"/>
    </xf>
    <xf numFmtId="165" fontId="21" fillId="0" borderId="25" xfId="1" applyNumberFormat="1" applyFont="1" applyFill="1" applyBorder="1"/>
    <xf numFmtId="0" fontId="20" fillId="4" borderId="13" xfId="0" applyFont="1" applyFill="1" applyBorder="1" applyAlignment="1">
      <alignment horizontal="center"/>
    </xf>
    <xf numFmtId="43" fontId="21" fillId="0" borderId="0" xfId="3" applyNumberFormat="1" applyFont="1" applyBorder="1"/>
    <xf numFmtId="43" fontId="20" fillId="0" borderId="25" xfId="1" applyFont="1" applyBorder="1"/>
    <xf numFmtId="9" fontId="20" fillId="3" borderId="0" xfId="3" applyFont="1" applyFill="1" applyBorder="1"/>
    <xf numFmtId="0" fontId="21" fillId="0" borderId="0" xfId="0" applyFont="1" applyAlignment="1">
      <alignment horizontal="center"/>
    </xf>
    <xf numFmtId="0" fontId="22" fillId="0" borderId="0" xfId="0" applyFont="1" applyBorder="1" applyAlignment="1">
      <alignment horizontal="center"/>
    </xf>
    <xf numFmtId="0" fontId="19" fillId="0" borderId="0" xfId="0" applyFont="1" applyAlignment="1">
      <alignment horizontal="center"/>
    </xf>
    <xf numFmtId="43" fontId="21" fillId="0" borderId="0" xfId="0" applyNumberFormat="1" applyFont="1"/>
    <xf numFmtId="0" fontId="21" fillId="0" borderId="42" xfId="5" applyFont="1" applyBorder="1"/>
    <xf numFmtId="0" fontId="21" fillId="0" borderId="28" xfId="0" applyFont="1" applyFill="1" applyBorder="1"/>
    <xf numFmtId="0" fontId="21" fillId="0" borderId="39" xfId="0" applyFont="1" applyFill="1" applyBorder="1"/>
    <xf numFmtId="1" fontId="20" fillId="0" borderId="17" xfId="0" applyNumberFormat="1" applyFont="1" applyFill="1" applyBorder="1" applyAlignment="1">
      <alignment horizontal="center"/>
    </xf>
    <xf numFmtId="0" fontId="21" fillId="0" borderId="16" xfId="0" applyFont="1" applyFill="1" applyBorder="1"/>
    <xf numFmtId="0" fontId="20" fillId="4" borderId="26" xfId="0" applyFont="1" applyFill="1" applyBorder="1" applyAlignment="1">
      <alignment horizontal="center"/>
    </xf>
    <xf numFmtId="0" fontId="21" fillId="0" borderId="42" xfId="0" applyFont="1" applyFill="1" applyBorder="1"/>
    <xf numFmtId="0" fontId="21" fillId="0" borderId="43" xfId="0" applyFont="1" applyFill="1" applyBorder="1"/>
    <xf numFmtId="0" fontId="21" fillId="0" borderId="29" xfId="0" applyFont="1" applyFill="1" applyBorder="1"/>
    <xf numFmtId="10" fontId="21" fillId="0" borderId="25" xfId="1" applyNumberFormat="1" applyFont="1" applyFill="1" applyBorder="1"/>
    <xf numFmtId="43" fontId="21" fillId="6" borderId="25" xfId="1" applyFont="1" applyFill="1" applyBorder="1"/>
    <xf numFmtId="43" fontId="21" fillId="7" borderId="17" xfId="1" applyFont="1" applyFill="1" applyBorder="1"/>
    <xf numFmtId="43" fontId="21" fillId="7" borderId="25" xfId="1" applyFont="1" applyFill="1" applyBorder="1"/>
    <xf numFmtId="43" fontId="21" fillId="6" borderId="23" xfId="1" applyFont="1" applyFill="1" applyBorder="1"/>
    <xf numFmtId="43" fontId="20" fillId="7" borderId="4" xfId="3" applyNumberFormat="1" applyFont="1" applyFill="1" applyBorder="1"/>
    <xf numFmtId="43" fontId="21" fillId="7" borderId="25" xfId="3" applyNumberFormat="1" applyFont="1" applyFill="1" applyBorder="1"/>
    <xf numFmtId="43" fontId="20" fillId="6" borderId="45" xfId="1" applyFont="1" applyFill="1" applyBorder="1"/>
    <xf numFmtId="0" fontId="20" fillId="4" borderId="48" xfId="0" applyFont="1" applyFill="1" applyBorder="1" applyAlignment="1">
      <alignment horizontal="center" wrapText="1"/>
    </xf>
    <xf numFmtId="0" fontId="20" fillId="4" borderId="51" xfId="0" applyFont="1" applyFill="1" applyBorder="1" applyAlignment="1">
      <alignment horizontal="center" wrapText="1"/>
    </xf>
    <xf numFmtId="0" fontId="20" fillId="4" borderId="18" xfId="0" applyFont="1" applyFill="1" applyBorder="1" applyAlignment="1">
      <alignment horizontal="center" wrapText="1"/>
    </xf>
    <xf numFmtId="0" fontId="20" fillId="4" borderId="20" xfId="0" applyFont="1" applyFill="1" applyBorder="1" applyAlignment="1">
      <alignment horizontal="center" wrapText="1"/>
    </xf>
    <xf numFmtId="10" fontId="21" fillId="0" borderId="17" xfId="0" applyNumberFormat="1" applyFont="1" applyFill="1" applyBorder="1"/>
    <xf numFmtId="10" fontId="21" fillId="0" borderId="45" xfId="0" applyNumberFormat="1" applyFont="1" applyFill="1" applyBorder="1"/>
    <xf numFmtId="0" fontId="20" fillId="4" borderId="14" xfId="0" applyFont="1" applyFill="1" applyBorder="1" applyAlignment="1">
      <alignment horizontal="center" wrapText="1"/>
    </xf>
    <xf numFmtId="0" fontId="26" fillId="8" borderId="0" xfId="0" applyFont="1" applyFill="1"/>
    <xf numFmtId="0" fontId="21" fillId="8" borderId="0" xfId="0" applyFont="1" applyFill="1"/>
    <xf numFmtId="0" fontId="18" fillId="8" borderId="0" xfId="0" applyFont="1" applyFill="1"/>
    <xf numFmtId="0" fontId="20" fillId="0" borderId="49" xfId="0" applyFont="1" applyBorder="1"/>
    <xf numFmtId="9" fontId="20" fillId="7" borderId="53" xfId="3" applyFont="1" applyFill="1" applyBorder="1"/>
    <xf numFmtId="0" fontId="21" fillId="0" borderId="39" xfId="0" applyFont="1" applyFill="1" applyBorder="1" applyAlignment="1">
      <alignment horizontal="center"/>
    </xf>
    <xf numFmtId="43" fontId="21" fillId="0" borderId="39" xfId="1" applyFont="1" applyFill="1" applyBorder="1"/>
    <xf numFmtId="165" fontId="21" fillId="0" borderId="39" xfId="1" applyNumberFormat="1" applyFont="1" applyFill="1" applyBorder="1"/>
    <xf numFmtId="43" fontId="21" fillId="6" borderId="39" xfId="1" applyFont="1" applyFill="1" applyBorder="1"/>
    <xf numFmtId="43" fontId="21" fillId="7" borderId="38" xfId="1" applyFont="1" applyFill="1" applyBorder="1"/>
    <xf numFmtId="10" fontId="21" fillId="0" borderId="39" xfId="1" applyNumberFormat="1" applyFont="1" applyFill="1" applyBorder="1"/>
    <xf numFmtId="43" fontId="21" fillId="7" borderId="39" xfId="1" applyFont="1" applyFill="1" applyBorder="1"/>
    <xf numFmtId="9" fontId="21" fillId="0" borderId="39" xfId="3" applyFont="1" applyFill="1" applyBorder="1"/>
    <xf numFmtId="43" fontId="20" fillId="7" borderId="13" xfId="3" applyNumberFormat="1" applyFont="1" applyFill="1" applyBorder="1"/>
    <xf numFmtId="9" fontId="20" fillId="7" borderId="51" xfId="3" applyFont="1" applyFill="1" applyBorder="1"/>
    <xf numFmtId="0" fontId="27" fillId="0" borderId="0" xfId="0" applyFont="1"/>
    <xf numFmtId="43" fontId="24" fillId="0" borderId="0" xfId="0" applyNumberFormat="1" applyFont="1"/>
    <xf numFmtId="43" fontId="24" fillId="3" borderId="0" xfId="0" applyNumberFormat="1" applyFont="1" applyFill="1"/>
    <xf numFmtId="0" fontId="24" fillId="0" borderId="4" xfId="0" applyFont="1" applyBorder="1"/>
    <xf numFmtId="43" fontId="24" fillId="0" borderId="4" xfId="0" applyNumberFormat="1" applyFont="1" applyBorder="1"/>
    <xf numFmtId="43" fontId="24" fillId="3" borderId="4" xfId="0" applyNumberFormat="1" applyFont="1" applyFill="1" applyBorder="1"/>
    <xf numFmtId="0" fontId="24" fillId="3" borderId="0" xfId="0" applyFont="1" applyFill="1"/>
    <xf numFmtId="0" fontId="27" fillId="0" borderId="41" xfId="0" applyFont="1" applyBorder="1"/>
    <xf numFmtId="44" fontId="27" fillId="0" borderId="0" xfId="2" applyFont="1"/>
    <xf numFmtId="44" fontId="27" fillId="3" borderId="0" xfId="2" applyFont="1" applyFill="1"/>
    <xf numFmtId="44" fontId="27" fillId="0" borderId="41" xfId="2" applyFont="1" applyBorder="1"/>
    <xf numFmtId="44" fontId="27" fillId="3" borderId="41" xfId="2" applyFont="1" applyFill="1" applyBorder="1"/>
    <xf numFmtId="0" fontId="27" fillId="0" borderId="0" xfId="0" applyFont="1" applyBorder="1"/>
    <xf numFmtId="0" fontId="27" fillId="3" borderId="0" xfId="0" applyFont="1" applyFill="1" applyBorder="1"/>
    <xf numFmtId="0" fontId="27" fillId="0" borderId="33" xfId="0" applyFont="1" applyBorder="1" applyAlignment="1">
      <alignment horizontal="center"/>
    </xf>
    <xf numFmtId="0" fontId="27" fillId="0" borderId="34" xfId="0" applyFont="1" applyBorder="1" applyAlignment="1">
      <alignment horizontal="center"/>
    </xf>
    <xf numFmtId="0" fontId="27" fillId="3" borderId="26" xfId="0" applyFont="1" applyFill="1" applyBorder="1" applyAlignment="1">
      <alignment horizontal="center"/>
    </xf>
    <xf numFmtId="0" fontId="28" fillId="0" borderId="0" xfId="0" applyFont="1" applyAlignment="1">
      <alignment horizontal="center"/>
    </xf>
    <xf numFmtId="0" fontId="29" fillId="0" borderId="0" xfId="0" applyFont="1" applyBorder="1" applyAlignment="1">
      <alignment horizontal="left"/>
    </xf>
    <xf numFmtId="0" fontId="20" fillId="4" borderId="13" xfId="0" applyFont="1" applyFill="1" applyBorder="1" applyAlignment="1">
      <alignment horizontal="center" vertical="center" wrapText="1"/>
    </xf>
    <xf numFmtId="0" fontId="20" fillId="4" borderId="13" xfId="0" applyFont="1" applyFill="1" applyBorder="1" applyAlignment="1">
      <alignment horizontal="center" vertical="center"/>
    </xf>
    <xf numFmtId="0" fontId="21" fillId="0" borderId="0" xfId="0" applyFont="1" applyAlignment="1">
      <alignment vertical="center"/>
    </xf>
    <xf numFmtId="0" fontId="21" fillId="0" borderId="25" xfId="5" applyFont="1" applyFill="1" applyBorder="1" applyAlignment="1">
      <alignment horizontal="center"/>
    </xf>
    <xf numFmtId="0" fontId="21" fillId="0" borderId="25" xfId="5" quotePrefix="1" applyFont="1" applyFill="1" applyBorder="1" applyAlignment="1">
      <alignment horizontal="center"/>
    </xf>
    <xf numFmtId="165" fontId="21" fillId="0" borderId="25" xfId="0" applyNumberFormat="1" applyFont="1" applyBorder="1"/>
    <xf numFmtId="0" fontId="21" fillId="0" borderId="25" xfId="5" applyFont="1" applyFill="1" applyBorder="1" applyAlignment="1">
      <alignment horizontal="center" vertical="center"/>
    </xf>
    <xf numFmtId="43" fontId="21" fillId="0" borderId="25" xfId="1" applyFont="1" applyFill="1" applyBorder="1" applyAlignment="1">
      <alignment vertical="center"/>
    </xf>
    <xf numFmtId="165" fontId="21" fillId="0" borderId="25" xfId="1" applyNumberFormat="1" applyFont="1" applyFill="1" applyBorder="1" applyAlignment="1">
      <alignment vertical="center"/>
    </xf>
    <xf numFmtId="0" fontId="28" fillId="0" borderId="0" xfId="0" applyFont="1" applyAlignment="1">
      <alignment horizontal="left"/>
    </xf>
    <xf numFmtId="0" fontId="28" fillId="0" borderId="0" xfId="0" applyFont="1" applyFill="1" applyAlignment="1">
      <alignment horizontal="left"/>
    </xf>
    <xf numFmtId="0" fontId="30" fillId="0" borderId="0" xfId="0" applyFont="1"/>
    <xf numFmtId="0" fontId="15" fillId="0" borderId="0" xfId="0" applyFont="1" applyBorder="1" applyAlignment="1">
      <alignment horizontal="left" vertical="top"/>
    </xf>
    <xf numFmtId="0" fontId="20" fillId="4" borderId="12" xfId="0" applyFont="1" applyFill="1" applyBorder="1" applyAlignment="1">
      <alignment horizontal="center"/>
    </xf>
    <xf numFmtId="0" fontId="20" fillId="4" borderId="13" xfId="0" applyFont="1" applyFill="1" applyBorder="1" applyAlignment="1">
      <alignment horizontal="center"/>
    </xf>
    <xf numFmtId="0" fontId="20" fillId="4" borderId="14" xfId="0" applyFont="1" applyFill="1" applyBorder="1" applyAlignment="1">
      <alignment horizontal="center"/>
    </xf>
    <xf numFmtId="0" fontId="21" fillId="8" borderId="0" xfId="0" applyFont="1" applyFill="1" applyAlignment="1">
      <alignment vertical="top"/>
    </xf>
    <xf numFmtId="0" fontId="21" fillId="0" borderId="28" xfId="5" applyFont="1" applyBorder="1"/>
    <xf numFmtId="0" fontId="34" fillId="8" borderId="0" xfId="0" applyFont="1" applyFill="1"/>
    <xf numFmtId="0" fontId="35" fillId="8" borderId="0" xfId="0" applyFont="1" applyFill="1"/>
    <xf numFmtId="0" fontId="20" fillId="4" borderId="33" xfId="0" applyFont="1" applyFill="1" applyBorder="1"/>
    <xf numFmtId="0" fontId="20" fillId="4" borderId="15" xfId="0" applyFont="1" applyFill="1" applyBorder="1"/>
    <xf numFmtId="0" fontId="20" fillId="4" borderId="31" xfId="0" applyFont="1" applyFill="1" applyBorder="1" applyAlignment="1"/>
    <xf numFmtId="0" fontId="20" fillId="4" borderId="14" xfId="0" applyFont="1" applyFill="1" applyBorder="1"/>
    <xf numFmtId="0" fontId="20" fillId="4" borderId="32" xfId="0" applyFont="1" applyFill="1" applyBorder="1" applyAlignment="1">
      <alignment horizontal="center"/>
    </xf>
    <xf numFmtId="0" fontId="20" fillId="4" borderId="12" xfId="0" applyFont="1" applyFill="1" applyBorder="1" applyAlignment="1">
      <alignment horizontal="center" wrapText="1"/>
    </xf>
    <xf numFmtId="0" fontId="20" fillId="4" borderId="40" xfId="5" applyFont="1" applyFill="1" applyBorder="1" applyAlignment="1">
      <alignment horizontal="center" wrapText="1"/>
    </xf>
    <xf numFmtId="0" fontId="20" fillId="4" borderId="39" xfId="0" applyFont="1" applyFill="1" applyBorder="1" applyAlignment="1">
      <alignment horizontal="center" wrapText="1"/>
    </xf>
    <xf numFmtId="0" fontId="20" fillId="4" borderId="38" xfId="5" applyFont="1" applyFill="1" applyBorder="1" applyAlignment="1">
      <alignment horizontal="center" wrapText="1"/>
    </xf>
    <xf numFmtId="0" fontId="20" fillId="4" borderId="29" xfId="0" applyFont="1" applyFill="1" applyBorder="1" applyAlignment="1">
      <alignment horizontal="center" wrapText="1"/>
    </xf>
    <xf numFmtId="9" fontId="21" fillId="7" borderId="43" xfId="3" applyFont="1" applyFill="1" applyBorder="1"/>
    <xf numFmtId="43" fontId="21" fillId="7" borderId="39" xfId="3" applyNumberFormat="1" applyFont="1" applyFill="1" applyBorder="1"/>
    <xf numFmtId="9" fontId="21" fillId="7" borderId="29" xfId="3" applyFont="1" applyFill="1" applyBorder="1"/>
    <xf numFmtId="0" fontId="20" fillId="4" borderId="39" xfId="0" applyFont="1" applyFill="1" applyBorder="1" applyAlignment="1">
      <alignment horizontal="center"/>
    </xf>
    <xf numFmtId="0" fontId="20" fillId="4" borderId="29" xfId="0" applyFont="1" applyFill="1" applyBorder="1" applyAlignment="1">
      <alignment horizontal="center"/>
    </xf>
    <xf numFmtId="0" fontId="20" fillId="4" borderId="28" xfId="0" applyFont="1" applyFill="1" applyBorder="1" applyAlignment="1">
      <alignment horizontal="center" wrapText="1"/>
    </xf>
    <xf numFmtId="43" fontId="21" fillId="6" borderId="25" xfId="1" applyFont="1" applyFill="1" applyBorder="1" applyAlignment="1">
      <alignment vertical="center"/>
    </xf>
    <xf numFmtId="10" fontId="21" fillId="0" borderId="25" xfId="5" applyNumberFormat="1" applyFont="1" applyFill="1" applyBorder="1" applyAlignment="1">
      <alignment horizontal="center"/>
    </xf>
    <xf numFmtId="10" fontId="21" fillId="0" borderId="25" xfId="5" quotePrefix="1" applyNumberFormat="1" applyFont="1" applyFill="1" applyBorder="1" applyAlignment="1">
      <alignment horizontal="center"/>
    </xf>
    <xf numFmtId="10" fontId="21" fillId="0" borderId="25" xfId="5" applyNumberFormat="1" applyFont="1" applyFill="1" applyBorder="1" applyAlignment="1">
      <alignment horizontal="center" vertical="center"/>
    </xf>
    <xf numFmtId="10" fontId="21" fillId="0" borderId="25" xfId="0" applyNumberFormat="1" applyFont="1" applyFill="1" applyBorder="1" applyAlignment="1">
      <alignment horizontal="center"/>
    </xf>
    <xf numFmtId="43" fontId="21" fillId="0" borderId="25" xfId="1" applyFont="1" applyFill="1" applyBorder="1" applyAlignment="1">
      <alignment horizontal="center"/>
    </xf>
    <xf numFmtId="43" fontId="21" fillId="0" borderId="25" xfId="1" quotePrefix="1" applyFont="1" applyFill="1" applyBorder="1" applyAlignment="1">
      <alignment horizontal="center"/>
    </xf>
    <xf numFmtId="43" fontId="21" fillId="0" borderId="25" xfId="1" applyFont="1" applyFill="1" applyBorder="1" applyAlignment="1">
      <alignment horizontal="center" vertical="center"/>
    </xf>
    <xf numFmtId="0" fontId="20" fillId="4" borderId="12" xfId="0" applyFont="1" applyFill="1" applyBorder="1" applyAlignment="1">
      <alignment horizontal="center" vertical="center"/>
    </xf>
    <xf numFmtId="0" fontId="20" fillId="4" borderId="31" xfId="0" applyFont="1" applyFill="1" applyBorder="1"/>
    <xf numFmtId="0" fontId="20" fillId="0" borderId="50" xfId="0" applyFont="1" applyBorder="1"/>
    <xf numFmtId="43" fontId="21" fillId="0" borderId="50" xfId="0" applyNumberFormat="1" applyFont="1" applyBorder="1"/>
    <xf numFmtId="0" fontId="21" fillId="0" borderId="50" xfId="0" applyFont="1" applyBorder="1"/>
    <xf numFmtId="43" fontId="20" fillId="0" borderId="51" xfId="1" applyFont="1" applyFill="1" applyBorder="1"/>
    <xf numFmtId="0" fontId="21" fillId="0" borderId="42" xfId="5" applyFont="1" applyFill="1" applyBorder="1"/>
    <xf numFmtId="43" fontId="21" fillId="7" borderId="43" xfId="1" applyFont="1" applyFill="1" applyBorder="1"/>
    <xf numFmtId="0" fontId="21" fillId="0" borderId="42" xfId="0" applyFont="1" applyBorder="1"/>
    <xf numFmtId="0" fontId="21" fillId="0" borderId="42" xfId="5" applyFont="1" applyFill="1" applyBorder="1" applyAlignment="1">
      <alignment vertical="center"/>
    </xf>
    <xf numFmtId="43" fontId="21" fillId="0" borderId="39" xfId="1" applyFont="1" applyFill="1" applyBorder="1" applyAlignment="1">
      <alignment horizontal="center"/>
    </xf>
    <xf numFmtId="10" fontId="21" fillId="0" borderId="39" xfId="0" applyNumberFormat="1" applyFont="1" applyFill="1" applyBorder="1" applyAlignment="1">
      <alignment horizontal="center"/>
    </xf>
    <xf numFmtId="43" fontId="21" fillId="7" borderId="29" xfId="1" applyFont="1" applyFill="1" applyBorder="1"/>
    <xf numFmtId="1" fontId="20" fillId="0" borderId="38" xfId="0" applyNumberFormat="1" applyFont="1" applyFill="1" applyBorder="1" applyAlignment="1">
      <alignment horizontal="center"/>
    </xf>
    <xf numFmtId="0" fontId="21" fillId="0" borderId="44" xfId="0" applyFont="1" applyFill="1" applyBorder="1"/>
    <xf numFmtId="10" fontId="21" fillId="0" borderId="38" xfId="0" applyNumberFormat="1" applyFont="1" applyFill="1" applyBorder="1"/>
    <xf numFmtId="10" fontId="21" fillId="0" borderId="55" xfId="0" applyNumberFormat="1" applyFont="1" applyFill="1" applyBorder="1"/>
    <xf numFmtId="43" fontId="20" fillId="6" borderId="55" xfId="1" applyFont="1" applyFill="1" applyBorder="1"/>
    <xf numFmtId="0" fontId="21" fillId="8" borderId="0" xfId="0" applyFont="1" applyFill="1" applyAlignment="1">
      <alignment horizontal="left" vertical="top" wrapText="1"/>
    </xf>
    <xf numFmtId="0" fontId="22" fillId="8" borderId="0" xfId="0" applyFont="1" applyFill="1" applyAlignment="1">
      <alignment horizontal="center"/>
    </xf>
    <xf numFmtId="166" fontId="21" fillId="0" borderId="0" xfId="3" applyNumberFormat="1" applyFont="1" applyAlignment="1">
      <alignment horizontal="center"/>
    </xf>
    <xf numFmtId="0" fontId="36" fillId="0" borderId="0" xfId="0" applyFont="1"/>
    <xf numFmtId="0" fontId="20" fillId="0" borderId="0" xfId="0" applyFont="1" applyAlignment="1">
      <alignment horizontal="center" wrapText="1"/>
    </xf>
    <xf numFmtId="0" fontId="28" fillId="0" borderId="0" xfId="5" applyFont="1" applyAlignment="1"/>
    <xf numFmtId="0" fontId="21" fillId="0" borderId="0" xfId="5" applyFont="1" applyAlignment="1"/>
    <xf numFmtId="0" fontId="7" fillId="0" borderId="0" xfId="0" applyFont="1" applyAlignment="1">
      <alignment horizontal="center"/>
    </xf>
    <xf numFmtId="0" fontId="21" fillId="0" borderId="0" xfId="0" applyFont="1" applyAlignment="1">
      <alignment horizontal="center"/>
    </xf>
    <xf numFmtId="0" fontId="19" fillId="0" borderId="0" xfId="0" applyFont="1" applyAlignment="1">
      <alignment horizontal="center"/>
    </xf>
    <xf numFmtId="0" fontId="21" fillId="0" borderId="43" xfId="0" applyFont="1" applyFill="1" applyBorder="1" applyAlignment="1">
      <alignment horizontal="center"/>
    </xf>
    <xf numFmtId="0" fontId="21" fillId="0" borderId="29" xfId="0" applyFont="1" applyFill="1" applyBorder="1" applyAlignment="1">
      <alignment horizontal="center"/>
    </xf>
    <xf numFmtId="0" fontId="21" fillId="8" borderId="0" xfId="0" applyFont="1" applyFill="1" applyAlignment="1">
      <alignment horizontal="left" vertical="top" wrapText="1"/>
    </xf>
    <xf numFmtId="0" fontId="21" fillId="6" borderId="42" xfId="5" applyFont="1" applyFill="1" applyBorder="1"/>
    <xf numFmtId="0" fontId="21" fillId="6" borderId="28" xfId="5" applyFont="1" applyFill="1" applyBorder="1"/>
    <xf numFmtId="0" fontId="20" fillId="4" borderId="13" xfId="0" applyFont="1" applyFill="1" applyBorder="1" applyAlignment="1">
      <alignment horizontal="center"/>
    </xf>
    <xf numFmtId="0" fontId="22" fillId="0" borderId="0" xfId="0" applyFont="1" applyBorder="1" applyAlignment="1">
      <alignment horizontal="center"/>
    </xf>
    <xf numFmtId="0" fontId="15" fillId="0" borderId="0" xfId="0" applyFont="1" applyBorder="1" applyAlignment="1">
      <alignment horizontal="left" vertical="top"/>
    </xf>
    <xf numFmtId="0" fontId="21" fillId="0" borderId="0" xfId="0" applyFont="1" applyAlignment="1">
      <alignment horizontal="center"/>
    </xf>
    <xf numFmtId="0" fontId="20" fillId="4" borderId="31" xfId="0" applyFont="1" applyFill="1" applyBorder="1" applyAlignment="1">
      <alignment horizontal="center"/>
    </xf>
    <xf numFmtId="0" fontId="19" fillId="0" borderId="0" xfId="0" applyFont="1" applyAlignment="1">
      <alignment horizontal="center"/>
    </xf>
    <xf numFmtId="0" fontId="27" fillId="0" borderId="30" xfId="0" applyFont="1" applyBorder="1"/>
    <xf numFmtId="10" fontId="24" fillId="9" borderId="26" xfId="3" applyNumberFormat="1" applyFont="1" applyFill="1" applyBorder="1"/>
    <xf numFmtId="0" fontId="20" fillId="4" borderId="44" xfId="0" applyFont="1" applyFill="1" applyBorder="1" applyAlignment="1">
      <alignment horizontal="center"/>
    </xf>
    <xf numFmtId="0" fontId="20" fillId="4" borderId="32" xfId="0" applyFont="1" applyFill="1" applyBorder="1" applyAlignment="1">
      <alignment vertical="center"/>
    </xf>
    <xf numFmtId="0" fontId="20" fillId="4" borderId="14" xfId="0" applyFont="1" applyFill="1" applyBorder="1" applyAlignment="1">
      <alignment horizontal="center" vertical="center"/>
    </xf>
    <xf numFmtId="43" fontId="21" fillId="0" borderId="0" xfId="1" applyFont="1"/>
    <xf numFmtId="10" fontId="21" fillId="0" borderId="25" xfId="0" applyNumberFormat="1" applyFont="1" applyBorder="1" applyAlignment="1">
      <alignment horizontal="center"/>
    </xf>
    <xf numFmtId="10" fontId="21" fillId="0" borderId="25" xfId="3" applyNumberFormat="1" applyFont="1" applyBorder="1"/>
    <xf numFmtId="44" fontId="20" fillId="0" borderId="41" xfId="2" applyFont="1" applyBorder="1"/>
    <xf numFmtId="0" fontId="20" fillId="7" borderId="49" xfId="0" applyFont="1" applyFill="1" applyBorder="1"/>
    <xf numFmtId="43" fontId="21" fillId="7" borderId="20" xfId="1" applyFont="1" applyFill="1" applyBorder="1"/>
    <xf numFmtId="43" fontId="21" fillId="7" borderId="13" xfId="1" applyFont="1" applyFill="1" applyBorder="1"/>
    <xf numFmtId="43" fontId="21" fillId="7" borderId="21" xfId="1" applyFont="1" applyFill="1" applyBorder="1"/>
    <xf numFmtId="0" fontId="21" fillId="7" borderId="21" xfId="0" applyFont="1" applyFill="1" applyBorder="1"/>
    <xf numFmtId="43" fontId="20" fillId="7" borderId="51" xfId="0" applyNumberFormat="1" applyFont="1" applyFill="1" applyBorder="1"/>
    <xf numFmtId="43" fontId="21" fillId="7" borderId="50" xfId="1" applyFont="1" applyFill="1" applyBorder="1"/>
    <xf numFmtId="9" fontId="21" fillId="7" borderId="50" xfId="3" applyFont="1" applyFill="1" applyBorder="1"/>
    <xf numFmtId="43" fontId="20" fillId="7" borderId="50" xfId="1" applyFont="1" applyFill="1" applyBorder="1"/>
    <xf numFmtId="9" fontId="21" fillId="7" borderId="51" xfId="3" applyFont="1" applyFill="1" applyBorder="1"/>
    <xf numFmtId="0" fontId="18" fillId="0" borderId="0" xfId="0" applyFont="1" applyBorder="1" applyAlignment="1">
      <alignment vertical="top"/>
    </xf>
    <xf numFmtId="0" fontId="21" fillId="8" borderId="0" xfId="0" applyFont="1" applyFill="1" applyAlignment="1">
      <alignment horizontal="left" vertical="top" wrapText="1"/>
    </xf>
    <xf numFmtId="0" fontId="28" fillId="0" borderId="0" xfId="5" applyFont="1" applyAlignment="1">
      <alignment horizontal="left"/>
    </xf>
    <xf numFmtId="43" fontId="21" fillId="0" borderId="25" xfId="1" applyNumberFormat="1" applyFont="1" applyBorder="1"/>
    <xf numFmtId="0" fontId="38" fillId="0" borderId="4" xfId="0" applyFont="1" applyBorder="1"/>
    <xf numFmtId="167" fontId="38" fillId="0" borderId="4" xfId="2" applyNumberFormat="1" applyFont="1" applyBorder="1"/>
    <xf numFmtId="167" fontId="38" fillId="3" borderId="4" xfId="2" applyNumberFormat="1" applyFont="1" applyFill="1" applyBorder="1"/>
    <xf numFmtId="0" fontId="24" fillId="0" borderId="0" xfId="0" applyFont="1" applyFill="1"/>
    <xf numFmtId="0" fontId="21" fillId="0" borderId="43" xfId="0" applyFont="1" applyBorder="1" applyAlignment="1">
      <alignment horizontal="center"/>
    </xf>
    <xf numFmtId="43" fontId="20" fillId="0" borderId="17" xfId="1" applyFont="1" applyFill="1" applyBorder="1" applyAlignment="1">
      <alignment horizontal="center"/>
    </xf>
    <xf numFmtId="0" fontId="21" fillId="0" borderId="25" xfId="0" applyFont="1" applyBorder="1"/>
    <xf numFmtId="0" fontId="21" fillId="0" borderId="25" xfId="0" quotePrefix="1" applyFont="1" applyBorder="1" applyAlignment="1">
      <alignment horizontal="center"/>
    </xf>
    <xf numFmtId="44" fontId="21" fillId="0" borderId="25" xfId="2" applyFont="1" applyFill="1" applyBorder="1"/>
    <xf numFmtId="0" fontId="39" fillId="0" borderId="25" xfId="0" applyFont="1" applyBorder="1" applyAlignment="1">
      <alignment horizontal="left" wrapText="1"/>
    </xf>
    <xf numFmtId="0" fontId="39" fillId="0" borderId="25" xfId="0" applyFont="1" applyBorder="1" applyAlignment="1">
      <alignment horizontal="left"/>
    </xf>
    <xf numFmtId="0" fontId="10" fillId="0" borderId="0" xfId="8" applyAlignment="1" applyProtection="1"/>
    <xf numFmtId="0" fontId="20" fillId="4" borderId="30" xfId="0" applyFont="1" applyFill="1" applyBorder="1" applyAlignment="1">
      <alignment horizontal="center" vertical="center"/>
    </xf>
    <xf numFmtId="0" fontId="6" fillId="0" borderId="0" xfId="5"/>
    <xf numFmtId="0" fontId="28" fillId="0" borderId="0" xfId="5" applyFont="1"/>
    <xf numFmtId="0" fontId="41" fillId="10" borderId="0" xfId="5" applyFont="1" applyFill="1"/>
    <xf numFmtId="0" fontId="42" fillId="10" borderId="0" xfId="5" applyFont="1" applyFill="1"/>
    <xf numFmtId="49" fontId="43" fillId="0" borderId="0" xfId="27" applyNumberFormat="1" applyFont="1"/>
    <xf numFmtId="0" fontId="21" fillId="0" borderId="4" xfId="4" applyFont="1" applyBorder="1"/>
    <xf numFmtId="0" fontId="21" fillId="0" borderId="4" xfId="5" applyFont="1" applyBorder="1"/>
    <xf numFmtId="14" fontId="21" fillId="0" borderId="4" xfId="4" applyNumberFormat="1" applyFont="1" applyBorder="1"/>
    <xf numFmtId="14" fontId="10" fillId="0" borderId="4" xfId="8" applyNumberFormat="1" applyBorder="1" applyAlignment="1" applyProtection="1"/>
    <xf numFmtId="14" fontId="21" fillId="0" borderId="0" xfId="4" applyNumberFormat="1" applyFont="1"/>
    <xf numFmtId="0" fontId="15" fillId="0" borderId="0" xfId="5" applyFont="1"/>
    <xf numFmtId="0" fontId="44" fillId="0" borderId="0" xfId="5" applyFont="1"/>
    <xf numFmtId="0" fontId="10" fillId="0" borderId="4" xfId="8" applyBorder="1" applyAlignment="1" applyProtection="1"/>
    <xf numFmtId="0" fontId="45" fillId="0" borderId="0" xfId="5" applyFont="1"/>
    <xf numFmtId="0" fontId="43" fillId="0" borderId="0" xfId="27" applyFont="1"/>
    <xf numFmtId="0" fontId="21" fillId="0" borderId="0" xfId="5" applyFont="1" applyAlignment="1">
      <alignment horizontal="left" vertical="top" wrapText="1"/>
    </xf>
    <xf numFmtId="0" fontId="15" fillId="0" borderId="0" xfId="27" applyFont="1"/>
    <xf numFmtId="0" fontId="21" fillId="0" borderId="0" xfId="5" applyFont="1" applyAlignment="1">
      <alignment horizontal="left"/>
    </xf>
    <xf numFmtId="44" fontId="21" fillId="0" borderId="0" xfId="28" applyFont="1" applyAlignment="1">
      <alignment horizontal="left"/>
    </xf>
    <xf numFmtId="0" fontId="45" fillId="0" borderId="0" xfId="5" applyFont="1" applyAlignment="1">
      <alignment horizontal="center"/>
    </xf>
    <xf numFmtId="0" fontId="21" fillId="8" borderId="0" xfId="0" applyFont="1" applyFill="1" applyAlignment="1">
      <alignment horizontal="left" vertical="top" wrapText="1"/>
    </xf>
    <xf numFmtId="0" fontId="22" fillId="8" borderId="0" xfId="0" applyFont="1" applyFill="1" applyAlignment="1">
      <alignment horizontal="center"/>
    </xf>
    <xf numFmtId="0" fontId="22" fillId="8" borderId="13" xfId="0" applyFont="1" applyFill="1" applyBorder="1" applyAlignment="1">
      <alignment horizontal="center"/>
    </xf>
    <xf numFmtId="0" fontId="33" fillId="8" borderId="0" xfId="0" applyFont="1" applyFill="1" applyAlignment="1">
      <alignment horizontal="center"/>
    </xf>
    <xf numFmtId="0" fontId="32" fillId="8" borderId="0" xfId="8" applyFont="1" applyFill="1" applyAlignment="1" applyProtection="1">
      <alignment horizontal="center"/>
    </xf>
    <xf numFmtId="0" fontId="20" fillId="0" borderId="0" xfId="5" applyFont="1" applyAlignment="1">
      <alignment horizontal="left" wrapText="1"/>
    </xf>
    <xf numFmtId="0" fontId="22" fillId="0" borderId="0" xfId="5" applyFont="1" applyAlignment="1">
      <alignment horizontal="center"/>
    </xf>
    <xf numFmtId="0" fontId="22" fillId="0" borderId="13" xfId="5" applyFont="1" applyBorder="1" applyAlignment="1">
      <alignment horizontal="center"/>
    </xf>
    <xf numFmtId="0" fontId="21" fillId="2" borderId="6" xfId="5" applyFont="1" applyFill="1" applyBorder="1" applyAlignment="1">
      <alignment horizontal="left" vertical="top" wrapText="1"/>
    </xf>
    <xf numFmtId="0" fontId="21" fillId="2" borderId="7" xfId="5" applyFont="1" applyFill="1" applyBorder="1" applyAlignment="1">
      <alignment horizontal="left" vertical="top" wrapText="1"/>
    </xf>
    <xf numFmtId="0" fontId="21" fillId="2" borderId="8" xfId="5" applyFont="1" applyFill="1" applyBorder="1" applyAlignment="1">
      <alignment horizontal="left" vertical="top" wrapText="1"/>
    </xf>
    <xf numFmtId="0" fontId="21" fillId="2" borderId="1" xfId="5" applyFont="1" applyFill="1" applyBorder="1" applyAlignment="1">
      <alignment horizontal="left" vertical="top" wrapText="1"/>
    </xf>
    <xf numFmtId="0" fontId="21" fillId="2" borderId="0" xfId="5" applyFont="1" applyFill="1" applyAlignment="1">
      <alignment horizontal="left" vertical="top" wrapText="1"/>
    </xf>
    <xf numFmtId="0" fontId="21" fillId="2" borderId="2" xfId="5" applyFont="1" applyFill="1" applyBorder="1" applyAlignment="1">
      <alignment horizontal="left" vertical="top" wrapText="1"/>
    </xf>
    <xf numFmtId="0" fontId="21" fillId="2" borderId="3" xfId="5" applyFont="1" applyFill="1" applyBorder="1" applyAlignment="1">
      <alignment horizontal="left" vertical="top" wrapText="1"/>
    </xf>
    <xf numFmtId="0" fontId="21" fillId="2" borderId="4" xfId="5" applyFont="1" applyFill="1" applyBorder="1" applyAlignment="1">
      <alignment horizontal="left" vertical="top" wrapText="1"/>
    </xf>
    <xf numFmtId="0" fontId="21" fillId="2" borderId="5" xfId="5" applyFont="1" applyFill="1" applyBorder="1" applyAlignment="1">
      <alignment horizontal="left" vertical="top" wrapText="1"/>
    </xf>
    <xf numFmtId="0" fontId="20" fillId="2" borderId="7" xfId="5" applyFont="1" applyFill="1" applyBorder="1" applyAlignment="1">
      <alignment horizontal="left" vertical="top" wrapText="1"/>
    </xf>
    <xf numFmtId="0" fontId="20" fillId="2" borderId="8" xfId="5" applyFont="1" applyFill="1" applyBorder="1" applyAlignment="1">
      <alignment horizontal="left" vertical="top" wrapText="1"/>
    </xf>
    <xf numFmtId="0" fontId="20" fillId="2" borderId="1" xfId="5" applyFont="1" applyFill="1" applyBorder="1" applyAlignment="1">
      <alignment horizontal="left" vertical="top" wrapText="1"/>
    </xf>
    <xf numFmtId="0" fontId="20" fillId="2" borderId="0" xfId="5" applyFont="1" applyFill="1" applyAlignment="1">
      <alignment horizontal="left" vertical="top" wrapText="1"/>
    </xf>
    <xf numFmtId="0" fontId="20" fillId="2" borderId="2" xfId="5" applyFont="1" applyFill="1" applyBorder="1" applyAlignment="1">
      <alignment horizontal="left" vertical="top" wrapText="1"/>
    </xf>
    <xf numFmtId="0" fontId="20" fillId="2" borderId="3" xfId="5" applyFont="1" applyFill="1" applyBorder="1" applyAlignment="1">
      <alignment horizontal="left" vertical="top" wrapText="1"/>
    </xf>
    <xf numFmtId="0" fontId="20" fillId="2" borderId="4" xfId="5" applyFont="1" applyFill="1" applyBorder="1" applyAlignment="1">
      <alignment horizontal="left" vertical="top" wrapText="1"/>
    </xf>
    <xf numFmtId="0" fontId="20" fillId="2" borderId="5" xfId="5" applyFont="1" applyFill="1" applyBorder="1" applyAlignment="1">
      <alignment horizontal="left" vertical="top" wrapText="1"/>
    </xf>
    <xf numFmtId="0" fontId="21" fillId="2" borderId="6" xfId="5" applyFont="1" applyFill="1" applyBorder="1" applyAlignment="1">
      <alignment horizontal="center" vertical="top"/>
    </xf>
    <xf numFmtId="0" fontId="21" fillId="2" borderId="7" xfId="5" applyFont="1" applyFill="1" applyBorder="1" applyAlignment="1">
      <alignment horizontal="center" vertical="top"/>
    </xf>
    <xf numFmtId="0" fontId="21" fillId="2" borderId="8" xfId="5" applyFont="1" applyFill="1" applyBorder="1" applyAlignment="1">
      <alignment horizontal="center" vertical="top"/>
    </xf>
    <xf numFmtId="0" fontId="21" fillId="2" borderId="3" xfId="5" applyFont="1" applyFill="1" applyBorder="1" applyAlignment="1">
      <alignment horizontal="center" vertical="top"/>
    </xf>
    <xf numFmtId="0" fontId="21" fillId="2" borderId="4" xfId="5" applyFont="1" applyFill="1" applyBorder="1" applyAlignment="1">
      <alignment horizontal="center" vertical="top"/>
    </xf>
    <xf numFmtId="0" fontId="21" fillId="2" borderId="5" xfId="5" applyFont="1" applyFill="1" applyBorder="1" applyAlignment="1">
      <alignment horizontal="center" vertical="top"/>
    </xf>
    <xf numFmtId="0" fontId="45" fillId="0" borderId="7" xfId="5" applyFont="1" applyBorder="1" applyAlignment="1">
      <alignment horizontal="center"/>
    </xf>
    <xf numFmtId="0" fontId="21" fillId="2" borderId="6" xfId="5" applyFont="1" applyFill="1" applyBorder="1" applyAlignment="1">
      <alignment horizontal="center" vertical="top" wrapText="1"/>
    </xf>
    <xf numFmtId="0" fontId="21" fillId="2" borderId="7" xfId="5" applyFont="1" applyFill="1" applyBorder="1" applyAlignment="1">
      <alignment horizontal="center" vertical="top" wrapText="1"/>
    </xf>
    <xf numFmtId="0" fontId="21" fillId="2" borderId="8" xfId="5" applyFont="1" applyFill="1" applyBorder="1" applyAlignment="1">
      <alignment horizontal="center" vertical="top" wrapText="1"/>
    </xf>
    <xf numFmtId="0" fontId="21" fillId="2" borderId="1" xfId="5" applyFont="1" applyFill="1" applyBorder="1" applyAlignment="1">
      <alignment horizontal="center" vertical="top" wrapText="1"/>
    </xf>
    <xf numFmtId="0" fontId="21" fillId="2" borderId="0" xfId="5" applyFont="1" applyFill="1" applyAlignment="1">
      <alignment horizontal="center" vertical="top" wrapText="1"/>
    </xf>
    <xf numFmtId="0" fontId="21" fillId="2" borderId="2" xfId="5" applyFont="1" applyFill="1" applyBorder="1" applyAlignment="1">
      <alignment horizontal="center" vertical="top" wrapText="1"/>
    </xf>
    <xf numFmtId="0" fontId="21" fillId="2" borderId="3" xfId="5" applyFont="1" applyFill="1" applyBorder="1" applyAlignment="1">
      <alignment horizontal="center" vertical="top" wrapText="1"/>
    </xf>
    <xf numFmtId="0" fontId="21" fillId="2" borderId="4" xfId="5" applyFont="1" applyFill="1" applyBorder="1" applyAlignment="1">
      <alignment horizontal="center" vertical="top" wrapText="1"/>
    </xf>
    <xf numFmtId="0" fontId="21" fillId="2" borderId="5" xfId="5" applyFont="1" applyFill="1" applyBorder="1" applyAlignment="1">
      <alignment horizontal="center" vertical="top" wrapText="1"/>
    </xf>
    <xf numFmtId="0" fontId="21" fillId="0" borderId="4" xfId="5" applyFont="1" applyBorder="1" applyAlignment="1">
      <alignment horizontal="left"/>
    </xf>
    <xf numFmtId="0" fontId="20" fillId="0" borderId="6" xfId="5" applyFont="1" applyBorder="1" applyAlignment="1">
      <alignment horizontal="center" vertical="top" wrapText="1"/>
    </xf>
    <xf numFmtId="0" fontId="20" fillId="0" borderId="7" xfId="5" applyFont="1" applyBorder="1" applyAlignment="1">
      <alignment horizontal="center" vertical="top" wrapText="1"/>
    </xf>
    <xf numFmtId="0" fontId="20" fillId="0" borderId="8" xfId="5" applyFont="1" applyBorder="1" applyAlignment="1">
      <alignment horizontal="center" vertical="top" wrapText="1"/>
    </xf>
    <xf numFmtId="0" fontId="20" fillId="0" borderId="1" xfId="5" applyFont="1" applyBorder="1" applyAlignment="1">
      <alignment horizontal="center" vertical="top" wrapText="1"/>
    </xf>
    <xf numFmtId="0" fontId="20" fillId="0" borderId="0" xfId="5" applyFont="1" applyAlignment="1">
      <alignment horizontal="center" vertical="top" wrapText="1"/>
    </xf>
    <xf numFmtId="0" fontId="20" fillId="0" borderId="2" xfId="5" applyFont="1" applyBorder="1" applyAlignment="1">
      <alignment horizontal="center" vertical="top" wrapText="1"/>
    </xf>
    <xf numFmtId="0" fontId="20" fillId="0" borderId="3" xfId="5" applyFont="1" applyBorder="1" applyAlignment="1">
      <alignment horizontal="center" vertical="top" wrapText="1"/>
    </xf>
    <xf numFmtId="0" fontId="20" fillId="0" borderId="4" xfId="5" applyFont="1" applyBorder="1" applyAlignment="1">
      <alignment horizontal="center" vertical="top" wrapText="1"/>
    </xf>
    <xf numFmtId="0" fontId="20" fillId="0" borderId="5" xfId="5" applyFont="1" applyBorder="1" applyAlignment="1">
      <alignment horizontal="center" vertical="top" wrapText="1"/>
    </xf>
    <xf numFmtId="0" fontId="21" fillId="0" borderId="0" xfId="0" applyFont="1" applyAlignment="1">
      <alignment horizontal="left" wrapText="1"/>
    </xf>
    <xf numFmtId="0" fontId="20" fillId="0" borderId="25" xfId="0" applyFont="1" applyBorder="1" applyAlignment="1">
      <alignment horizontal="center" vertical="top" wrapText="1"/>
    </xf>
    <xf numFmtId="0" fontId="20" fillId="4" borderId="31" xfId="0" applyFont="1" applyFill="1" applyBorder="1" applyAlignment="1">
      <alignment horizontal="center" wrapText="1"/>
    </xf>
    <xf numFmtId="0" fontId="20" fillId="4" borderId="32" xfId="0" applyFont="1" applyFill="1" applyBorder="1" applyAlignment="1">
      <alignment horizontal="center" wrapText="1"/>
    </xf>
    <xf numFmtId="0" fontId="20" fillId="4" borderId="10" xfId="0" applyFont="1" applyFill="1" applyBorder="1" applyAlignment="1">
      <alignment horizontal="center"/>
    </xf>
    <xf numFmtId="0" fontId="20" fillId="4" borderId="11" xfId="0" applyFont="1" applyFill="1" applyBorder="1" applyAlignment="1">
      <alignment horizontal="center"/>
    </xf>
    <xf numFmtId="0" fontId="20" fillId="4" borderId="15" xfId="0" applyFont="1" applyFill="1" applyBorder="1" applyAlignment="1">
      <alignment horizontal="center"/>
    </xf>
    <xf numFmtId="0" fontId="20" fillId="4" borderId="12" xfId="0" applyFont="1" applyFill="1" applyBorder="1" applyAlignment="1">
      <alignment horizontal="center"/>
    </xf>
    <xf numFmtId="0" fontId="20" fillId="4" borderId="13" xfId="0" applyFont="1" applyFill="1" applyBorder="1" applyAlignment="1">
      <alignment horizontal="center"/>
    </xf>
    <xf numFmtId="0" fontId="20" fillId="4" borderId="14" xfId="0" applyFont="1" applyFill="1" applyBorder="1" applyAlignment="1">
      <alignment horizontal="center"/>
    </xf>
    <xf numFmtId="0" fontId="20" fillId="0" borderId="39" xfId="0" applyFont="1" applyFill="1" applyBorder="1" applyAlignment="1">
      <alignment horizontal="center" vertical="top" wrapText="1"/>
    </xf>
    <xf numFmtId="0" fontId="31" fillId="4" borderId="33" xfId="0" applyFont="1" applyFill="1" applyBorder="1" applyAlignment="1">
      <alignment horizontal="center"/>
    </xf>
    <xf numFmtId="0" fontId="31" fillId="4" borderId="26" xfId="0" applyFont="1" applyFill="1" applyBorder="1" applyAlignment="1">
      <alignment horizontal="center"/>
    </xf>
    <xf numFmtId="0" fontId="20" fillId="4" borderId="15" xfId="0" applyFont="1" applyFill="1" applyBorder="1" applyAlignment="1">
      <alignment horizontal="center" wrapText="1"/>
    </xf>
    <xf numFmtId="0" fontId="20" fillId="4" borderId="27" xfId="0" applyFont="1" applyFill="1" applyBorder="1" applyAlignment="1">
      <alignment horizontal="center" wrapText="1"/>
    </xf>
    <xf numFmtId="0" fontId="20" fillId="4" borderId="14" xfId="0" applyFont="1" applyFill="1" applyBorder="1" applyAlignment="1">
      <alignment horizontal="center" wrapText="1"/>
    </xf>
    <xf numFmtId="0" fontId="20" fillId="4" borderId="47" xfId="0" applyFont="1" applyFill="1" applyBorder="1" applyAlignment="1">
      <alignment horizontal="center" wrapText="1"/>
    </xf>
    <xf numFmtId="0" fontId="20" fillId="4" borderId="50" xfId="0" applyFont="1" applyFill="1" applyBorder="1" applyAlignment="1">
      <alignment horizontal="center" wrapText="1"/>
    </xf>
    <xf numFmtId="0" fontId="20" fillId="4" borderId="46" xfId="0" applyFont="1" applyFill="1" applyBorder="1" applyAlignment="1">
      <alignment horizontal="center" wrapText="1"/>
    </xf>
    <xf numFmtId="0" fontId="20" fillId="4" borderId="49" xfId="0" applyFont="1" applyFill="1" applyBorder="1" applyAlignment="1">
      <alignment horizontal="center" wrapText="1"/>
    </xf>
    <xf numFmtId="0" fontId="20" fillId="4" borderId="18" xfId="0" applyFont="1" applyFill="1" applyBorder="1" applyAlignment="1">
      <alignment horizontal="center" wrapText="1"/>
    </xf>
    <xf numFmtId="0" fontId="20" fillId="4" borderId="20" xfId="0" applyFont="1" applyFill="1" applyBorder="1" applyAlignment="1">
      <alignment horizontal="center" wrapText="1"/>
    </xf>
    <xf numFmtId="0" fontId="20" fillId="4" borderId="19" xfId="0" applyFont="1" applyFill="1" applyBorder="1" applyAlignment="1">
      <alignment horizontal="center" wrapText="1"/>
    </xf>
    <xf numFmtId="0" fontId="20" fillId="4" borderId="21" xfId="0" applyFont="1" applyFill="1" applyBorder="1" applyAlignment="1">
      <alignment horizontal="center" wrapText="1"/>
    </xf>
    <xf numFmtId="0" fontId="20" fillId="4" borderId="48" xfId="0" applyFont="1" applyFill="1" applyBorder="1" applyAlignment="1">
      <alignment horizontal="center" wrapText="1"/>
    </xf>
    <xf numFmtId="0" fontId="20" fillId="4" borderId="51" xfId="0" applyFont="1" applyFill="1" applyBorder="1" applyAlignment="1">
      <alignment horizontal="center" wrapText="1"/>
    </xf>
    <xf numFmtId="0" fontId="31" fillId="4" borderId="34" xfId="0" applyFont="1" applyFill="1" applyBorder="1" applyAlignment="1">
      <alignment horizontal="center"/>
    </xf>
    <xf numFmtId="0" fontId="22" fillId="0" borderId="0" xfId="0" applyFont="1" applyBorder="1" applyAlignment="1">
      <alignment horizontal="center"/>
    </xf>
    <xf numFmtId="0" fontId="20" fillId="0" borderId="25" xfId="0" applyFont="1" applyFill="1" applyBorder="1" applyAlignment="1">
      <alignment horizontal="center" vertical="top" wrapText="1"/>
    </xf>
    <xf numFmtId="0" fontId="20" fillId="0" borderId="17" xfId="0" applyFont="1" applyBorder="1" applyAlignment="1">
      <alignment horizontal="center" vertical="top" wrapText="1"/>
    </xf>
    <xf numFmtId="0" fontId="20" fillId="0" borderId="9" xfId="0" applyFont="1" applyBorder="1" applyAlignment="1">
      <alignment horizontal="center" vertical="top" wrapText="1"/>
    </xf>
    <xf numFmtId="0" fontId="20" fillId="0" borderId="16" xfId="0" applyFont="1" applyBorder="1" applyAlignment="1">
      <alignment horizontal="center" vertical="top" wrapText="1"/>
    </xf>
    <xf numFmtId="0" fontId="20" fillId="4" borderId="31" xfId="0" applyFont="1" applyFill="1" applyBorder="1" applyAlignment="1">
      <alignment horizontal="center"/>
    </xf>
    <xf numFmtId="0" fontId="20" fillId="4" borderId="32" xfId="0" applyFont="1" applyFill="1" applyBorder="1" applyAlignment="1">
      <alignment horizontal="center"/>
    </xf>
    <xf numFmtId="0" fontId="15" fillId="3" borderId="6" xfId="0" applyFont="1" applyFill="1" applyBorder="1" applyAlignment="1">
      <alignment horizontal="left" vertical="top"/>
    </xf>
    <xf numFmtId="0" fontId="15" fillId="3" borderId="7" xfId="0" applyFont="1" applyFill="1" applyBorder="1" applyAlignment="1">
      <alignment horizontal="left" vertical="top"/>
    </xf>
    <xf numFmtId="0" fontId="15" fillId="3" borderId="8" xfId="0" applyFont="1" applyFill="1" applyBorder="1" applyAlignment="1">
      <alignment horizontal="left" vertical="top"/>
    </xf>
    <xf numFmtId="0" fontId="15" fillId="3" borderId="1" xfId="0" applyFont="1" applyFill="1" applyBorder="1" applyAlignment="1">
      <alignment horizontal="left" vertical="top"/>
    </xf>
    <xf numFmtId="0" fontId="15" fillId="3" borderId="0" xfId="0" applyFont="1" applyFill="1" applyBorder="1" applyAlignment="1">
      <alignment horizontal="left" vertical="top"/>
    </xf>
    <xf numFmtId="0" fontId="15" fillId="3" borderId="2" xfId="0" applyFont="1" applyFill="1" applyBorder="1" applyAlignment="1">
      <alignment horizontal="left" vertical="top"/>
    </xf>
    <xf numFmtId="0" fontId="15" fillId="3" borderId="3" xfId="0" applyFont="1" applyFill="1" applyBorder="1" applyAlignment="1">
      <alignment horizontal="left" vertical="top"/>
    </xf>
    <xf numFmtId="0" fontId="15" fillId="3" borderId="4" xfId="0" applyFont="1" applyFill="1" applyBorder="1" applyAlignment="1">
      <alignment horizontal="left" vertical="top"/>
    </xf>
    <xf numFmtId="0" fontId="15" fillId="3" borderId="5" xfId="0" applyFont="1" applyFill="1" applyBorder="1" applyAlignment="1">
      <alignment horizontal="left" vertical="top"/>
    </xf>
    <xf numFmtId="0" fontId="21" fillId="0" borderId="0" xfId="0" applyFont="1" applyAlignment="1">
      <alignment horizontal="center"/>
    </xf>
    <xf numFmtId="0" fontId="22" fillId="0" borderId="13" xfId="0" applyFont="1" applyBorder="1" applyAlignment="1">
      <alignment horizontal="center"/>
    </xf>
    <xf numFmtId="0" fontId="20" fillId="0" borderId="0" xfId="0" applyFont="1" applyBorder="1" applyAlignment="1">
      <alignment horizontal="center"/>
    </xf>
    <xf numFmtId="0" fontId="20" fillId="4" borderId="52" xfId="0" applyFont="1" applyFill="1" applyBorder="1" applyAlignment="1">
      <alignment horizontal="center" vertical="center" wrapText="1"/>
    </xf>
    <xf numFmtId="0" fontId="20" fillId="4" borderId="36" xfId="0" applyFont="1" applyFill="1" applyBorder="1" applyAlignment="1">
      <alignment horizontal="center" vertical="center" wrapText="1"/>
    </xf>
    <xf numFmtId="0" fontId="20" fillId="4" borderId="44" xfId="0" applyFont="1" applyFill="1" applyBorder="1" applyAlignment="1">
      <alignment horizontal="center" vertical="center" wrapText="1"/>
    </xf>
    <xf numFmtId="0" fontId="20" fillId="4" borderId="29" xfId="0" applyFont="1" applyFill="1" applyBorder="1" applyAlignment="1">
      <alignment horizontal="center" vertical="center" wrapText="1"/>
    </xf>
    <xf numFmtId="0" fontId="18" fillId="3" borderId="6" xfId="0" applyFont="1" applyFill="1" applyBorder="1" applyAlignment="1">
      <alignment horizontal="center" vertical="top"/>
    </xf>
    <xf numFmtId="0" fontId="18" fillId="3" borderId="7" xfId="0" applyFont="1" applyFill="1" applyBorder="1" applyAlignment="1">
      <alignment horizontal="center" vertical="top"/>
    </xf>
    <xf numFmtId="0" fontId="18" fillId="3" borderId="8" xfId="0" applyFont="1" applyFill="1" applyBorder="1" applyAlignment="1">
      <alignment horizontal="center" vertical="top"/>
    </xf>
    <xf numFmtId="0" fontId="18" fillId="3" borderId="1" xfId="0" applyFont="1" applyFill="1" applyBorder="1" applyAlignment="1">
      <alignment horizontal="center" vertical="top"/>
    </xf>
    <xf numFmtId="0" fontId="18" fillId="3" borderId="0" xfId="0" applyFont="1" applyFill="1" applyBorder="1" applyAlignment="1">
      <alignment horizontal="center" vertical="top"/>
    </xf>
    <xf numFmtId="0" fontId="18" fillId="3" borderId="2" xfId="0" applyFont="1" applyFill="1" applyBorder="1" applyAlignment="1">
      <alignment horizontal="center" vertical="top"/>
    </xf>
    <xf numFmtId="0" fontId="18" fillId="3" borderId="3" xfId="0" applyFont="1" applyFill="1" applyBorder="1" applyAlignment="1">
      <alignment horizontal="center" vertical="top"/>
    </xf>
    <xf numFmtId="0" fontId="18" fillId="3" borderId="4" xfId="0" applyFont="1" applyFill="1" applyBorder="1" applyAlignment="1">
      <alignment horizontal="center" vertical="top"/>
    </xf>
    <xf numFmtId="0" fontId="18" fillId="3" borderId="5" xfId="0" applyFont="1" applyFill="1" applyBorder="1" applyAlignment="1">
      <alignment horizontal="center" vertical="top"/>
    </xf>
    <xf numFmtId="0" fontId="20" fillId="4" borderId="40" xfId="0" applyFont="1" applyFill="1" applyBorder="1" applyAlignment="1">
      <alignment horizontal="center" vertical="center" wrapText="1"/>
    </xf>
    <xf numFmtId="0" fontId="20" fillId="4" borderId="55" xfId="0" applyFont="1" applyFill="1" applyBorder="1" applyAlignment="1">
      <alignment horizontal="center" vertical="center" wrapText="1"/>
    </xf>
    <xf numFmtId="0" fontId="20" fillId="4" borderId="35" xfId="0" applyFont="1" applyFill="1" applyBorder="1" applyAlignment="1">
      <alignment horizontal="center"/>
    </xf>
    <xf numFmtId="0" fontId="20" fillId="4" borderId="54" xfId="0" applyFont="1" applyFill="1" applyBorder="1" applyAlignment="1">
      <alignment horizontal="center"/>
    </xf>
    <xf numFmtId="0" fontId="20" fillId="4" borderId="36" xfId="0" applyFont="1" applyFill="1" applyBorder="1" applyAlignment="1">
      <alignment horizontal="center"/>
    </xf>
    <xf numFmtId="0" fontId="20" fillId="4" borderId="19" xfId="0" applyFont="1" applyFill="1" applyBorder="1" applyAlignment="1">
      <alignment horizontal="center"/>
    </xf>
    <xf numFmtId="0" fontId="19" fillId="0" borderId="0" xfId="0" applyFont="1" applyAlignment="1">
      <alignment horizontal="center"/>
    </xf>
    <xf numFmtId="0" fontId="20" fillId="4" borderId="33" xfId="0" applyFont="1" applyFill="1" applyBorder="1" applyAlignment="1">
      <alignment horizontal="center"/>
    </xf>
    <xf numFmtId="0" fontId="20" fillId="4" borderId="34" xfId="0" applyFont="1" applyFill="1" applyBorder="1" applyAlignment="1">
      <alignment horizontal="center"/>
    </xf>
    <xf numFmtId="0" fontId="20" fillId="4" borderId="26" xfId="0" applyFont="1" applyFill="1" applyBorder="1" applyAlignment="1">
      <alignment horizontal="center"/>
    </xf>
    <xf numFmtId="0" fontId="7" fillId="0" borderId="13" xfId="0" applyFont="1" applyBorder="1" applyAlignment="1">
      <alignment horizontal="center"/>
    </xf>
    <xf numFmtId="0" fontId="7" fillId="0" borderId="0" xfId="0" applyFont="1" applyBorder="1" applyAlignment="1">
      <alignment horizontal="center"/>
    </xf>
    <xf numFmtId="0" fontId="29" fillId="0" borderId="0" xfId="0" applyFont="1" applyBorder="1" applyAlignment="1">
      <alignment horizontal="center"/>
    </xf>
    <xf numFmtId="0" fontId="20" fillId="4" borderId="18" xfId="0" applyFont="1" applyFill="1" applyBorder="1" applyAlignment="1">
      <alignment horizontal="center"/>
    </xf>
    <xf numFmtId="0" fontId="28" fillId="0" borderId="0" xfId="0" applyFont="1" applyBorder="1" applyAlignment="1">
      <alignment horizontal="center"/>
    </xf>
    <xf numFmtId="10" fontId="21" fillId="0" borderId="25" xfId="3" applyNumberFormat="1" applyFont="1" applyBorder="1" applyAlignment="1">
      <alignment horizontal="center"/>
    </xf>
    <xf numFmtId="0" fontId="28" fillId="0" borderId="0" xfId="0" applyFont="1" applyFill="1" applyAlignment="1">
      <alignment horizontal="center"/>
    </xf>
    <xf numFmtId="0" fontId="28" fillId="0" borderId="0" xfId="0" applyFont="1" applyAlignment="1">
      <alignment horizontal="center"/>
    </xf>
    <xf numFmtId="0" fontId="20" fillId="3" borderId="17" xfId="0" applyFont="1" applyFill="1" applyBorder="1" applyAlignment="1">
      <alignment horizontal="center"/>
    </xf>
    <xf numFmtId="0" fontId="20" fillId="3" borderId="9" xfId="0" applyFont="1" applyFill="1" applyBorder="1" applyAlignment="1">
      <alignment horizontal="center"/>
    </xf>
    <xf numFmtId="0" fontId="20" fillId="3" borderId="16" xfId="0" applyFont="1" applyFill="1" applyBorder="1" applyAlignment="1">
      <alignment horizontal="center"/>
    </xf>
    <xf numFmtId="0" fontId="17" fillId="0" borderId="0" xfId="0" applyFont="1" applyAlignment="1">
      <alignment horizontal="center"/>
    </xf>
    <xf numFmtId="0" fontId="22" fillId="0" borderId="0" xfId="0" applyFont="1" applyAlignment="1">
      <alignment horizontal="center"/>
    </xf>
  </cellXfs>
  <cellStyles count="29">
    <cellStyle name="Comma" xfId="1" builtinId="3"/>
    <cellStyle name="Comma 2" xfId="7" xr:uid="{00000000-0005-0000-0000-000001000000}"/>
    <cellStyle name="Comma 2 2" xfId="10" xr:uid="{00000000-0005-0000-0000-000002000000}"/>
    <cellStyle name="Comma 3" xfId="12" xr:uid="{00000000-0005-0000-0000-000003000000}"/>
    <cellStyle name="Comma 4" xfId="15" xr:uid="{00000000-0005-0000-0000-000004000000}"/>
    <cellStyle name="Currency" xfId="2" builtinId="4"/>
    <cellStyle name="Currency 2" xfId="16" xr:uid="{00000000-0005-0000-0000-000006000000}"/>
    <cellStyle name="Currency 3" xfId="20" xr:uid="{00000000-0005-0000-0000-000007000000}"/>
    <cellStyle name="Currency 3 2" xfId="22" xr:uid="{6977E304-27B1-44E8-910C-8F97075B8531}"/>
    <cellStyle name="Currency 3 2 2" xfId="26" xr:uid="{E9B88824-8E72-4F05-9EE9-B11213566A6B}"/>
    <cellStyle name="Currency 3 2 2 2" xfId="28" xr:uid="{853AB2BC-D5ED-41C0-B19E-6631BD95B205}"/>
    <cellStyle name="Currency 3 3" xfId="24" xr:uid="{00CD40B0-8C37-4726-80A1-937381C21C7F}"/>
    <cellStyle name="Hyperlink" xfId="8" builtinId="8"/>
    <cellStyle name="Hyperlink 2" xfId="11" xr:uid="{00000000-0005-0000-0000-000009000000}"/>
    <cellStyle name="Hyperlink 3" xfId="18" xr:uid="{00000000-0005-0000-0000-00000A000000}"/>
    <cellStyle name="Normal" xfId="0" builtinId="0"/>
    <cellStyle name="Normal 2" xfId="4" xr:uid="{00000000-0005-0000-0000-00000C000000}"/>
    <cellStyle name="Normal 3" xfId="5" xr:uid="{00000000-0005-0000-0000-00000D000000}"/>
    <cellStyle name="Normal 4" xfId="6" xr:uid="{00000000-0005-0000-0000-00000E000000}"/>
    <cellStyle name="Normal 5" xfId="13" xr:uid="{00000000-0005-0000-0000-00000F000000}"/>
    <cellStyle name="Normal 6" xfId="14" xr:uid="{00000000-0005-0000-0000-000010000000}"/>
    <cellStyle name="Normal 6 2" xfId="19" xr:uid="{00000000-0005-0000-0000-000011000000}"/>
    <cellStyle name="Normal 6 2 2" xfId="21" xr:uid="{CED25CEC-4393-4619-987B-C0A7AF45B525}"/>
    <cellStyle name="Normal 6 2 2 2" xfId="25" xr:uid="{7112D56A-BF73-4CCB-9B32-CCE26D1D8290}"/>
    <cellStyle name="Normal 6 2 2 2 2" xfId="27" xr:uid="{2CDA0DAA-EFE6-4285-94EB-A4405C71D602}"/>
    <cellStyle name="Normal 6 2 3" xfId="23" xr:uid="{7EC7F812-77B4-4D87-837B-577F88FB9F0B}"/>
    <cellStyle name="Percent" xfId="3" builtinId="5"/>
    <cellStyle name="Percent 2" xfId="9" xr:uid="{00000000-0005-0000-0000-000013000000}"/>
    <cellStyle name="Percent 3" xfId="17" xr:uid="{00000000-0005-0000-0000-000014000000}"/>
  </cellStyles>
  <dxfs count="9">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s>
  <tableStyles count="0" defaultTableStyle="TableStyleMedium9" defaultPivotStyle="PivotStyleLight16"/>
  <colors>
    <mruColors>
      <color rgb="FFFFFF99"/>
      <color rgb="FF006600"/>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firstButton="1" lockText="1" noThreeD="1"/>
</file>

<file path=xl/ctrlProps/ctrlProp60.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Radio" firstButton="1"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firstButton="1"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80</xdr:row>
          <xdr:rowOff>0</xdr:rowOff>
        </xdr:from>
        <xdr:to>
          <xdr:col>7</xdr:col>
          <xdr:colOff>0</xdr:colOff>
          <xdr:row>82</xdr:row>
          <xdr:rowOff>0</xdr:rowOff>
        </xdr:to>
        <xdr:sp macro="" textlink="">
          <xdr:nvSpPr>
            <xdr:cNvPr id="57345" name="Group Box 1" hidden="1">
              <a:extLst>
                <a:ext uri="{63B3BB69-23CF-44E3-9099-C40C66FF867C}">
                  <a14:compatExt spid="_x0000_s57345"/>
                </a:ext>
                <a:ext uri="{FF2B5EF4-FFF2-40B4-BE49-F238E27FC236}">
                  <a16:creationId xmlns:a16="http://schemas.microsoft.com/office/drawing/2014/main" id="{00000000-0008-0000-0100-000001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80</xdr:row>
          <xdr:rowOff>9525</xdr:rowOff>
        </xdr:from>
        <xdr:to>
          <xdr:col>4</xdr:col>
          <xdr:colOff>209550</xdr:colOff>
          <xdr:row>81</xdr:row>
          <xdr:rowOff>28575</xdr:rowOff>
        </xdr:to>
        <xdr:sp macro="" textlink="">
          <xdr:nvSpPr>
            <xdr:cNvPr id="57346" name="Option Button 2" hidden="1">
              <a:extLst>
                <a:ext uri="{63B3BB69-23CF-44E3-9099-C40C66FF867C}">
                  <a14:compatExt spid="_x0000_s57346"/>
                </a:ext>
                <a:ext uri="{FF2B5EF4-FFF2-40B4-BE49-F238E27FC236}">
                  <a16:creationId xmlns:a16="http://schemas.microsoft.com/office/drawing/2014/main" id="{00000000-0008-0000-0100-00000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80</xdr:row>
          <xdr:rowOff>0</xdr:rowOff>
        </xdr:from>
        <xdr:to>
          <xdr:col>5</xdr:col>
          <xdr:colOff>609600</xdr:colOff>
          <xdr:row>81</xdr:row>
          <xdr:rowOff>19050</xdr:rowOff>
        </xdr:to>
        <xdr:sp macro="" textlink="">
          <xdr:nvSpPr>
            <xdr:cNvPr id="57347" name="Option Button 3" hidden="1">
              <a:extLst>
                <a:ext uri="{63B3BB69-23CF-44E3-9099-C40C66FF867C}">
                  <a14:compatExt spid="_x0000_s57347"/>
                </a:ext>
                <a:ext uri="{FF2B5EF4-FFF2-40B4-BE49-F238E27FC236}">
                  <a16:creationId xmlns:a16="http://schemas.microsoft.com/office/drawing/2014/main" id="{00000000-0008-0000-0100-00000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0</xdr:rowOff>
        </xdr:from>
        <xdr:to>
          <xdr:col>7</xdr:col>
          <xdr:colOff>0</xdr:colOff>
          <xdr:row>82</xdr:row>
          <xdr:rowOff>0</xdr:rowOff>
        </xdr:to>
        <xdr:sp macro="" textlink="">
          <xdr:nvSpPr>
            <xdr:cNvPr id="57348" name="Group Box 4" hidden="1">
              <a:extLst>
                <a:ext uri="{63B3BB69-23CF-44E3-9099-C40C66FF867C}">
                  <a14:compatExt spid="_x0000_s57348"/>
                </a:ext>
                <a:ext uri="{FF2B5EF4-FFF2-40B4-BE49-F238E27FC236}">
                  <a16:creationId xmlns:a16="http://schemas.microsoft.com/office/drawing/2014/main" id="{00000000-0008-0000-0100-000004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80</xdr:row>
          <xdr:rowOff>0</xdr:rowOff>
        </xdr:from>
        <xdr:to>
          <xdr:col>5</xdr:col>
          <xdr:colOff>609600</xdr:colOff>
          <xdr:row>81</xdr:row>
          <xdr:rowOff>19050</xdr:rowOff>
        </xdr:to>
        <xdr:sp macro="" textlink="">
          <xdr:nvSpPr>
            <xdr:cNvPr id="57350" name="Option Button 6" hidden="1">
              <a:extLst>
                <a:ext uri="{63B3BB69-23CF-44E3-9099-C40C66FF867C}">
                  <a14:compatExt spid="_x0000_s57350"/>
                </a:ext>
                <a:ext uri="{FF2B5EF4-FFF2-40B4-BE49-F238E27FC236}">
                  <a16:creationId xmlns:a16="http://schemas.microsoft.com/office/drawing/2014/main" id="{00000000-0008-0000-0100-00000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93</xdr:row>
          <xdr:rowOff>95250</xdr:rowOff>
        </xdr:from>
        <xdr:to>
          <xdr:col>6</xdr:col>
          <xdr:colOff>171450</xdr:colOff>
          <xdr:row>94</xdr:row>
          <xdr:rowOff>85725</xdr:rowOff>
        </xdr:to>
        <xdr:sp macro="" textlink="">
          <xdr:nvSpPr>
            <xdr:cNvPr id="57351" name="Option Button 7" hidden="1">
              <a:extLst>
                <a:ext uri="{63B3BB69-23CF-44E3-9099-C40C66FF867C}">
                  <a14:compatExt spid="_x0000_s57351"/>
                </a:ext>
                <a:ext uri="{FF2B5EF4-FFF2-40B4-BE49-F238E27FC236}">
                  <a16:creationId xmlns:a16="http://schemas.microsoft.com/office/drawing/2014/main" id="{00000000-0008-0000-0100-00000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93</xdr:row>
          <xdr:rowOff>95250</xdr:rowOff>
        </xdr:from>
        <xdr:to>
          <xdr:col>9</xdr:col>
          <xdr:colOff>276225</xdr:colOff>
          <xdr:row>94</xdr:row>
          <xdr:rowOff>95250</xdr:rowOff>
        </xdr:to>
        <xdr:sp macro="" textlink="">
          <xdr:nvSpPr>
            <xdr:cNvPr id="57352" name="Option Button 8" hidden="1">
              <a:extLst>
                <a:ext uri="{63B3BB69-23CF-44E3-9099-C40C66FF867C}">
                  <a14:compatExt spid="_x0000_s57352"/>
                </a:ext>
                <a:ext uri="{FF2B5EF4-FFF2-40B4-BE49-F238E27FC236}">
                  <a16:creationId xmlns:a16="http://schemas.microsoft.com/office/drawing/2014/main" id="{00000000-0008-0000-01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93</xdr:row>
          <xdr:rowOff>95250</xdr:rowOff>
        </xdr:from>
        <xdr:to>
          <xdr:col>12</xdr:col>
          <xdr:colOff>142875</xdr:colOff>
          <xdr:row>94</xdr:row>
          <xdr:rowOff>95250</xdr:rowOff>
        </xdr:to>
        <xdr:sp macro="" textlink="">
          <xdr:nvSpPr>
            <xdr:cNvPr id="57353" name="Option Button 9" hidden="1">
              <a:extLst>
                <a:ext uri="{63B3BB69-23CF-44E3-9099-C40C66FF867C}">
                  <a14:compatExt spid="_x0000_s57353"/>
                </a:ext>
                <a:ext uri="{FF2B5EF4-FFF2-40B4-BE49-F238E27FC236}">
                  <a16:creationId xmlns:a16="http://schemas.microsoft.com/office/drawing/2014/main" id="{00000000-0008-0000-01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 don't know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93</xdr:row>
          <xdr:rowOff>0</xdr:rowOff>
        </xdr:from>
        <xdr:to>
          <xdr:col>12</xdr:col>
          <xdr:colOff>57150</xdr:colOff>
          <xdr:row>94</xdr:row>
          <xdr:rowOff>161925</xdr:rowOff>
        </xdr:to>
        <xdr:sp macro="" textlink="">
          <xdr:nvSpPr>
            <xdr:cNvPr id="57354" name="Group Box 10" hidden="1">
              <a:extLst>
                <a:ext uri="{63B3BB69-23CF-44E3-9099-C40C66FF867C}">
                  <a14:compatExt spid="_x0000_s57354"/>
                </a:ext>
                <a:ext uri="{FF2B5EF4-FFF2-40B4-BE49-F238E27FC236}">
                  <a16:creationId xmlns:a16="http://schemas.microsoft.com/office/drawing/2014/main" id="{00000000-0008-0000-0100-00000A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93</xdr:row>
          <xdr:rowOff>95250</xdr:rowOff>
        </xdr:from>
        <xdr:to>
          <xdr:col>9</xdr:col>
          <xdr:colOff>276225</xdr:colOff>
          <xdr:row>94</xdr:row>
          <xdr:rowOff>95250</xdr:rowOff>
        </xdr:to>
        <xdr:sp macro="" textlink="">
          <xdr:nvSpPr>
            <xdr:cNvPr id="57356" name="Option Button 12" hidden="1">
              <a:extLst>
                <a:ext uri="{63B3BB69-23CF-44E3-9099-C40C66FF867C}">
                  <a14:compatExt spid="_x0000_s57356"/>
                </a:ext>
                <a:ext uri="{FF2B5EF4-FFF2-40B4-BE49-F238E27FC236}">
                  <a16:creationId xmlns:a16="http://schemas.microsoft.com/office/drawing/2014/main" id="{00000000-0008-0000-0100-00000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93</xdr:row>
          <xdr:rowOff>123825</xdr:rowOff>
        </xdr:from>
        <xdr:to>
          <xdr:col>12</xdr:col>
          <xdr:colOff>0</xdr:colOff>
          <xdr:row>94</xdr:row>
          <xdr:rowOff>85725</xdr:rowOff>
        </xdr:to>
        <xdr:sp macro="" textlink="">
          <xdr:nvSpPr>
            <xdr:cNvPr id="57357" name="Option Button 13" hidden="1">
              <a:extLst>
                <a:ext uri="{63B3BB69-23CF-44E3-9099-C40C66FF867C}">
                  <a14:compatExt spid="_x0000_s57357"/>
                </a:ext>
                <a:ext uri="{FF2B5EF4-FFF2-40B4-BE49-F238E27FC236}">
                  <a16:creationId xmlns:a16="http://schemas.microsoft.com/office/drawing/2014/main" id="{00000000-0008-0000-0100-00000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 don't know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93</xdr:row>
          <xdr:rowOff>0</xdr:rowOff>
        </xdr:from>
        <xdr:to>
          <xdr:col>12</xdr:col>
          <xdr:colOff>57150</xdr:colOff>
          <xdr:row>94</xdr:row>
          <xdr:rowOff>161925</xdr:rowOff>
        </xdr:to>
        <xdr:sp macro="" textlink="">
          <xdr:nvSpPr>
            <xdr:cNvPr id="57358" name="Group Box 14" hidden="1">
              <a:extLst>
                <a:ext uri="{63B3BB69-23CF-44E3-9099-C40C66FF867C}">
                  <a14:compatExt spid="_x0000_s57358"/>
                </a:ext>
                <a:ext uri="{FF2B5EF4-FFF2-40B4-BE49-F238E27FC236}">
                  <a16:creationId xmlns:a16="http://schemas.microsoft.com/office/drawing/2014/main" id="{00000000-0008-0000-0100-00000E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85</xdr:row>
          <xdr:rowOff>180975</xdr:rowOff>
        </xdr:from>
        <xdr:to>
          <xdr:col>5</xdr:col>
          <xdr:colOff>828675</xdr:colOff>
          <xdr:row>87</xdr:row>
          <xdr:rowOff>9525</xdr:rowOff>
        </xdr:to>
        <xdr:sp macro="" textlink="">
          <xdr:nvSpPr>
            <xdr:cNvPr id="57359" name="Check Box 15" hidden="1">
              <a:extLst>
                <a:ext uri="{63B3BB69-23CF-44E3-9099-C40C66FF867C}">
                  <a14:compatExt spid="_x0000_s57359"/>
                </a:ext>
                <a:ext uri="{FF2B5EF4-FFF2-40B4-BE49-F238E27FC236}">
                  <a16:creationId xmlns:a16="http://schemas.microsoft.com/office/drawing/2014/main" id="{00000000-0008-0000-0100-00000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84</xdr:row>
          <xdr:rowOff>171450</xdr:rowOff>
        </xdr:from>
        <xdr:to>
          <xdr:col>5</xdr:col>
          <xdr:colOff>838200</xdr:colOff>
          <xdr:row>86</xdr:row>
          <xdr:rowOff>0</xdr:rowOff>
        </xdr:to>
        <xdr:sp macro="" textlink="">
          <xdr:nvSpPr>
            <xdr:cNvPr id="57360" name="Check Box 16" hidden="1">
              <a:extLst>
                <a:ext uri="{63B3BB69-23CF-44E3-9099-C40C66FF867C}">
                  <a14:compatExt spid="_x0000_s57360"/>
                </a:ext>
                <a:ext uri="{FF2B5EF4-FFF2-40B4-BE49-F238E27FC236}">
                  <a16:creationId xmlns:a16="http://schemas.microsoft.com/office/drawing/2014/main" id="{00000000-0008-0000-0100-00001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Cash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87</xdr:row>
          <xdr:rowOff>9525</xdr:rowOff>
        </xdr:from>
        <xdr:to>
          <xdr:col>5</xdr:col>
          <xdr:colOff>819150</xdr:colOff>
          <xdr:row>88</xdr:row>
          <xdr:rowOff>28575</xdr:rowOff>
        </xdr:to>
        <xdr:sp macro="" textlink="">
          <xdr:nvSpPr>
            <xdr:cNvPr id="57361" name="Check Box 17" hidden="1">
              <a:extLst>
                <a:ext uri="{63B3BB69-23CF-44E3-9099-C40C66FF867C}">
                  <a14:compatExt spid="_x0000_s57361"/>
                </a:ext>
                <a:ext uri="{FF2B5EF4-FFF2-40B4-BE49-F238E27FC236}">
                  <a16:creationId xmlns:a16="http://schemas.microsoft.com/office/drawing/2014/main" id="{00000000-0008-0000-0100-00001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EFT/Wire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88</xdr:row>
          <xdr:rowOff>0</xdr:rowOff>
        </xdr:from>
        <xdr:to>
          <xdr:col>6</xdr:col>
          <xdr:colOff>514350</xdr:colOff>
          <xdr:row>89</xdr:row>
          <xdr:rowOff>9525</xdr:rowOff>
        </xdr:to>
        <xdr:sp macro="" textlink="">
          <xdr:nvSpPr>
            <xdr:cNvPr id="57362" name="Check Box 18" hidden="1">
              <a:extLst>
                <a:ext uri="{63B3BB69-23CF-44E3-9099-C40C66FF867C}">
                  <a14:compatExt spid="_x0000_s57362"/>
                </a:ext>
                <a:ext uri="{FF2B5EF4-FFF2-40B4-BE49-F238E27FC236}">
                  <a16:creationId xmlns:a16="http://schemas.microsoft.com/office/drawing/2014/main" id="{00000000-0008-0000-0100-00001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Credit Card - Machine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89</xdr:row>
          <xdr:rowOff>0</xdr:rowOff>
        </xdr:from>
        <xdr:to>
          <xdr:col>6</xdr:col>
          <xdr:colOff>561975</xdr:colOff>
          <xdr:row>90</xdr:row>
          <xdr:rowOff>38100</xdr:rowOff>
        </xdr:to>
        <xdr:sp macro="" textlink="">
          <xdr:nvSpPr>
            <xdr:cNvPr id="57363" name="Check Box 19" hidden="1">
              <a:extLst>
                <a:ext uri="{63B3BB69-23CF-44E3-9099-C40C66FF867C}">
                  <a14:compatExt spid="_x0000_s57363"/>
                </a:ext>
                <a:ext uri="{FF2B5EF4-FFF2-40B4-BE49-F238E27FC236}">
                  <a16:creationId xmlns:a16="http://schemas.microsoft.com/office/drawing/2014/main" id="{00000000-0008-0000-0100-00001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Credit Card - Online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108</xdr:row>
          <xdr:rowOff>0</xdr:rowOff>
        </xdr:from>
        <xdr:to>
          <xdr:col>7</xdr:col>
          <xdr:colOff>247650</xdr:colOff>
          <xdr:row>109</xdr:row>
          <xdr:rowOff>161925</xdr:rowOff>
        </xdr:to>
        <xdr:sp macro="" textlink="">
          <xdr:nvSpPr>
            <xdr:cNvPr id="57364" name="Group Box 20" hidden="1">
              <a:extLst>
                <a:ext uri="{63B3BB69-23CF-44E3-9099-C40C66FF867C}">
                  <a14:compatExt spid="_x0000_s57364"/>
                </a:ext>
                <a:ext uri="{FF2B5EF4-FFF2-40B4-BE49-F238E27FC236}">
                  <a16:creationId xmlns:a16="http://schemas.microsoft.com/office/drawing/2014/main" id="{00000000-0008-0000-0100-000014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108</xdr:row>
          <xdr:rowOff>9525</xdr:rowOff>
        </xdr:from>
        <xdr:to>
          <xdr:col>5</xdr:col>
          <xdr:colOff>209550</xdr:colOff>
          <xdr:row>109</xdr:row>
          <xdr:rowOff>19050</xdr:rowOff>
        </xdr:to>
        <xdr:sp macro="" textlink="">
          <xdr:nvSpPr>
            <xdr:cNvPr id="57365" name="Option Button 21" hidden="1">
              <a:extLst>
                <a:ext uri="{63B3BB69-23CF-44E3-9099-C40C66FF867C}">
                  <a14:compatExt spid="_x0000_s57365"/>
                </a:ext>
                <a:ext uri="{FF2B5EF4-FFF2-40B4-BE49-F238E27FC236}">
                  <a16:creationId xmlns:a16="http://schemas.microsoft.com/office/drawing/2014/main" id="{00000000-0008-0000-0100-00001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108</xdr:row>
          <xdr:rowOff>0</xdr:rowOff>
        </xdr:from>
        <xdr:to>
          <xdr:col>7</xdr:col>
          <xdr:colOff>19050</xdr:colOff>
          <xdr:row>109</xdr:row>
          <xdr:rowOff>9525</xdr:rowOff>
        </xdr:to>
        <xdr:sp macro="" textlink="">
          <xdr:nvSpPr>
            <xdr:cNvPr id="57366" name="Option Button 22" hidden="1">
              <a:extLst>
                <a:ext uri="{63B3BB69-23CF-44E3-9099-C40C66FF867C}">
                  <a14:compatExt spid="_x0000_s57366"/>
                </a:ext>
                <a:ext uri="{FF2B5EF4-FFF2-40B4-BE49-F238E27FC236}">
                  <a16:creationId xmlns:a16="http://schemas.microsoft.com/office/drawing/2014/main" id="{00000000-0008-0000-0100-00001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108</xdr:row>
          <xdr:rowOff>0</xdr:rowOff>
        </xdr:from>
        <xdr:to>
          <xdr:col>7</xdr:col>
          <xdr:colOff>247650</xdr:colOff>
          <xdr:row>109</xdr:row>
          <xdr:rowOff>161925</xdr:rowOff>
        </xdr:to>
        <xdr:sp macro="" textlink="">
          <xdr:nvSpPr>
            <xdr:cNvPr id="57367" name="Group Box 23" hidden="1">
              <a:extLst>
                <a:ext uri="{63B3BB69-23CF-44E3-9099-C40C66FF867C}">
                  <a14:compatExt spid="_x0000_s57367"/>
                </a:ext>
                <a:ext uri="{FF2B5EF4-FFF2-40B4-BE49-F238E27FC236}">
                  <a16:creationId xmlns:a16="http://schemas.microsoft.com/office/drawing/2014/main" id="{00000000-0008-0000-0100-000017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108</xdr:row>
          <xdr:rowOff>0</xdr:rowOff>
        </xdr:from>
        <xdr:to>
          <xdr:col>7</xdr:col>
          <xdr:colOff>19050</xdr:colOff>
          <xdr:row>109</xdr:row>
          <xdr:rowOff>9525</xdr:rowOff>
        </xdr:to>
        <xdr:sp macro="" textlink="">
          <xdr:nvSpPr>
            <xdr:cNvPr id="57369" name="Option Button 25" hidden="1">
              <a:extLst>
                <a:ext uri="{63B3BB69-23CF-44E3-9099-C40C66FF867C}">
                  <a14:compatExt spid="_x0000_s57369"/>
                </a:ext>
                <a:ext uri="{FF2B5EF4-FFF2-40B4-BE49-F238E27FC236}">
                  <a16:creationId xmlns:a16="http://schemas.microsoft.com/office/drawing/2014/main" id="{00000000-0008-0000-0100-00001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129</xdr:row>
          <xdr:rowOff>0</xdr:rowOff>
        </xdr:from>
        <xdr:to>
          <xdr:col>7</xdr:col>
          <xdr:colOff>247650</xdr:colOff>
          <xdr:row>130</xdr:row>
          <xdr:rowOff>161925</xdr:rowOff>
        </xdr:to>
        <xdr:sp macro="" textlink="">
          <xdr:nvSpPr>
            <xdr:cNvPr id="57370" name="Group Box 26" hidden="1">
              <a:extLst>
                <a:ext uri="{63B3BB69-23CF-44E3-9099-C40C66FF867C}">
                  <a14:compatExt spid="_x0000_s57370"/>
                </a:ext>
                <a:ext uri="{FF2B5EF4-FFF2-40B4-BE49-F238E27FC236}">
                  <a16:creationId xmlns:a16="http://schemas.microsoft.com/office/drawing/2014/main" id="{00000000-0008-0000-0100-00001A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129</xdr:row>
          <xdr:rowOff>0</xdr:rowOff>
        </xdr:from>
        <xdr:to>
          <xdr:col>5</xdr:col>
          <xdr:colOff>209550</xdr:colOff>
          <xdr:row>130</xdr:row>
          <xdr:rowOff>9525</xdr:rowOff>
        </xdr:to>
        <xdr:sp macro="" textlink="">
          <xdr:nvSpPr>
            <xdr:cNvPr id="57371" name="Option Button 27" hidden="1">
              <a:extLst>
                <a:ext uri="{63B3BB69-23CF-44E3-9099-C40C66FF867C}">
                  <a14:compatExt spid="_x0000_s57371"/>
                </a:ext>
                <a:ext uri="{FF2B5EF4-FFF2-40B4-BE49-F238E27FC236}">
                  <a16:creationId xmlns:a16="http://schemas.microsoft.com/office/drawing/2014/main" id="{00000000-0008-0000-0100-00001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129</xdr:row>
          <xdr:rowOff>0</xdr:rowOff>
        </xdr:from>
        <xdr:to>
          <xdr:col>7</xdr:col>
          <xdr:colOff>19050</xdr:colOff>
          <xdr:row>130</xdr:row>
          <xdr:rowOff>9525</xdr:rowOff>
        </xdr:to>
        <xdr:sp macro="" textlink="">
          <xdr:nvSpPr>
            <xdr:cNvPr id="57372" name="Option Button 28" hidden="1">
              <a:extLst>
                <a:ext uri="{63B3BB69-23CF-44E3-9099-C40C66FF867C}">
                  <a14:compatExt spid="_x0000_s57372"/>
                </a:ext>
                <a:ext uri="{FF2B5EF4-FFF2-40B4-BE49-F238E27FC236}">
                  <a16:creationId xmlns:a16="http://schemas.microsoft.com/office/drawing/2014/main" id="{00000000-0008-0000-0100-00001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129</xdr:row>
          <xdr:rowOff>0</xdr:rowOff>
        </xdr:from>
        <xdr:to>
          <xdr:col>7</xdr:col>
          <xdr:colOff>247650</xdr:colOff>
          <xdr:row>130</xdr:row>
          <xdr:rowOff>161925</xdr:rowOff>
        </xdr:to>
        <xdr:sp macro="" textlink="">
          <xdr:nvSpPr>
            <xdr:cNvPr id="57373" name="Group Box 29" hidden="1">
              <a:extLst>
                <a:ext uri="{63B3BB69-23CF-44E3-9099-C40C66FF867C}">
                  <a14:compatExt spid="_x0000_s57373"/>
                </a:ext>
                <a:ext uri="{FF2B5EF4-FFF2-40B4-BE49-F238E27FC236}">
                  <a16:creationId xmlns:a16="http://schemas.microsoft.com/office/drawing/2014/main" id="{00000000-0008-0000-0100-00001D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129</xdr:row>
          <xdr:rowOff>0</xdr:rowOff>
        </xdr:from>
        <xdr:to>
          <xdr:col>13</xdr:col>
          <xdr:colOff>219075</xdr:colOff>
          <xdr:row>131</xdr:row>
          <xdr:rowOff>38100</xdr:rowOff>
        </xdr:to>
        <xdr:sp macro="" textlink="">
          <xdr:nvSpPr>
            <xdr:cNvPr id="57374" name="Group Box 30" hidden="1">
              <a:extLst>
                <a:ext uri="{63B3BB69-23CF-44E3-9099-C40C66FF867C}">
                  <a14:compatExt spid="_x0000_s57374"/>
                </a:ext>
                <a:ext uri="{FF2B5EF4-FFF2-40B4-BE49-F238E27FC236}">
                  <a16:creationId xmlns:a16="http://schemas.microsoft.com/office/drawing/2014/main" id="{00000000-0008-0000-0100-00001E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131</xdr:row>
          <xdr:rowOff>9525</xdr:rowOff>
        </xdr:from>
        <xdr:to>
          <xdr:col>10</xdr:col>
          <xdr:colOff>114300</xdr:colOff>
          <xdr:row>132</xdr:row>
          <xdr:rowOff>28575</xdr:rowOff>
        </xdr:to>
        <xdr:sp macro="" textlink="">
          <xdr:nvSpPr>
            <xdr:cNvPr id="57375" name="Option Button 31" hidden="1">
              <a:extLst>
                <a:ext uri="{63B3BB69-23CF-44E3-9099-C40C66FF867C}">
                  <a14:compatExt spid="_x0000_s57375"/>
                </a:ext>
                <a:ext uri="{FF2B5EF4-FFF2-40B4-BE49-F238E27FC236}">
                  <a16:creationId xmlns:a16="http://schemas.microsoft.com/office/drawing/2014/main" id="{00000000-0008-0000-0100-00001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276225</xdr:colOff>
          <xdr:row>131</xdr:row>
          <xdr:rowOff>0</xdr:rowOff>
        </xdr:from>
        <xdr:to>
          <xdr:col>13</xdr:col>
          <xdr:colOff>19050</xdr:colOff>
          <xdr:row>132</xdr:row>
          <xdr:rowOff>19050</xdr:rowOff>
        </xdr:to>
        <xdr:sp macro="" textlink="">
          <xdr:nvSpPr>
            <xdr:cNvPr id="57376" name="Option Button 32" hidden="1">
              <a:extLst>
                <a:ext uri="{63B3BB69-23CF-44E3-9099-C40C66FF867C}">
                  <a14:compatExt spid="_x0000_s57376"/>
                </a:ext>
                <a:ext uri="{FF2B5EF4-FFF2-40B4-BE49-F238E27FC236}">
                  <a16:creationId xmlns:a16="http://schemas.microsoft.com/office/drawing/2014/main" id="{00000000-0008-0000-0100-00002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129</xdr:row>
          <xdr:rowOff>0</xdr:rowOff>
        </xdr:from>
        <xdr:to>
          <xdr:col>13</xdr:col>
          <xdr:colOff>219075</xdr:colOff>
          <xdr:row>131</xdr:row>
          <xdr:rowOff>38100</xdr:rowOff>
        </xdr:to>
        <xdr:sp macro="" textlink="">
          <xdr:nvSpPr>
            <xdr:cNvPr id="57377" name="Group Box 33" hidden="1">
              <a:extLst>
                <a:ext uri="{63B3BB69-23CF-44E3-9099-C40C66FF867C}">
                  <a14:compatExt spid="_x0000_s57377"/>
                </a:ext>
                <a:ext uri="{FF2B5EF4-FFF2-40B4-BE49-F238E27FC236}">
                  <a16:creationId xmlns:a16="http://schemas.microsoft.com/office/drawing/2014/main" id="{00000000-0008-0000-0100-000021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131</xdr:row>
          <xdr:rowOff>9525</xdr:rowOff>
        </xdr:from>
        <xdr:to>
          <xdr:col>10</xdr:col>
          <xdr:colOff>114300</xdr:colOff>
          <xdr:row>132</xdr:row>
          <xdr:rowOff>28575</xdr:rowOff>
        </xdr:to>
        <xdr:sp macro="" textlink="">
          <xdr:nvSpPr>
            <xdr:cNvPr id="57378" name="Option Button 34" hidden="1">
              <a:extLst>
                <a:ext uri="{63B3BB69-23CF-44E3-9099-C40C66FF867C}">
                  <a14:compatExt spid="_x0000_s57378"/>
                </a:ext>
                <a:ext uri="{FF2B5EF4-FFF2-40B4-BE49-F238E27FC236}">
                  <a16:creationId xmlns:a16="http://schemas.microsoft.com/office/drawing/2014/main" id="{00000000-0008-0000-0100-00002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152</xdr:row>
          <xdr:rowOff>0</xdr:rowOff>
        </xdr:from>
        <xdr:to>
          <xdr:col>11</xdr:col>
          <xdr:colOff>171450</xdr:colOff>
          <xdr:row>153</xdr:row>
          <xdr:rowOff>161925</xdr:rowOff>
        </xdr:to>
        <xdr:sp macro="" textlink="">
          <xdr:nvSpPr>
            <xdr:cNvPr id="57380" name="Group Box 36" hidden="1">
              <a:extLst>
                <a:ext uri="{63B3BB69-23CF-44E3-9099-C40C66FF867C}">
                  <a14:compatExt spid="_x0000_s57380"/>
                </a:ext>
                <a:ext uri="{FF2B5EF4-FFF2-40B4-BE49-F238E27FC236}">
                  <a16:creationId xmlns:a16="http://schemas.microsoft.com/office/drawing/2014/main" id="{00000000-0008-0000-0100-000024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152</xdr:row>
          <xdr:rowOff>0</xdr:rowOff>
        </xdr:from>
        <xdr:to>
          <xdr:col>8</xdr:col>
          <xdr:colOff>485775</xdr:colOff>
          <xdr:row>153</xdr:row>
          <xdr:rowOff>9525</xdr:rowOff>
        </xdr:to>
        <xdr:sp macro="" textlink="">
          <xdr:nvSpPr>
            <xdr:cNvPr id="57381" name="Option Button 37" hidden="1">
              <a:extLst>
                <a:ext uri="{63B3BB69-23CF-44E3-9099-C40C66FF867C}">
                  <a14:compatExt spid="_x0000_s57381"/>
                </a:ext>
                <a:ext uri="{FF2B5EF4-FFF2-40B4-BE49-F238E27FC236}">
                  <a16:creationId xmlns:a16="http://schemas.microsoft.com/office/drawing/2014/main" id="{00000000-0008-0000-0100-00002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152</xdr:row>
          <xdr:rowOff>0</xdr:rowOff>
        </xdr:from>
        <xdr:to>
          <xdr:col>11</xdr:col>
          <xdr:colOff>95250</xdr:colOff>
          <xdr:row>153</xdr:row>
          <xdr:rowOff>9525</xdr:rowOff>
        </xdr:to>
        <xdr:sp macro="" textlink="">
          <xdr:nvSpPr>
            <xdr:cNvPr id="57382" name="Option Button 38" hidden="1">
              <a:extLst>
                <a:ext uri="{63B3BB69-23CF-44E3-9099-C40C66FF867C}">
                  <a14:compatExt spid="_x0000_s57382"/>
                </a:ext>
                <a:ext uri="{FF2B5EF4-FFF2-40B4-BE49-F238E27FC236}">
                  <a16:creationId xmlns:a16="http://schemas.microsoft.com/office/drawing/2014/main" id="{00000000-0008-0000-0100-00002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152</xdr:row>
          <xdr:rowOff>0</xdr:rowOff>
        </xdr:from>
        <xdr:to>
          <xdr:col>11</xdr:col>
          <xdr:colOff>171450</xdr:colOff>
          <xdr:row>153</xdr:row>
          <xdr:rowOff>161925</xdr:rowOff>
        </xdr:to>
        <xdr:sp macro="" textlink="">
          <xdr:nvSpPr>
            <xdr:cNvPr id="57383" name="Group Box 39" hidden="1">
              <a:extLst>
                <a:ext uri="{63B3BB69-23CF-44E3-9099-C40C66FF867C}">
                  <a14:compatExt spid="_x0000_s57383"/>
                </a:ext>
                <a:ext uri="{FF2B5EF4-FFF2-40B4-BE49-F238E27FC236}">
                  <a16:creationId xmlns:a16="http://schemas.microsoft.com/office/drawing/2014/main" id="{00000000-0008-0000-0100-000027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155</xdr:row>
          <xdr:rowOff>0</xdr:rowOff>
        </xdr:from>
        <xdr:to>
          <xdr:col>11</xdr:col>
          <xdr:colOff>171450</xdr:colOff>
          <xdr:row>156</xdr:row>
          <xdr:rowOff>161925</xdr:rowOff>
        </xdr:to>
        <xdr:sp macro="" textlink="">
          <xdr:nvSpPr>
            <xdr:cNvPr id="57384" name="Group Box 40" hidden="1">
              <a:extLst>
                <a:ext uri="{63B3BB69-23CF-44E3-9099-C40C66FF867C}">
                  <a14:compatExt spid="_x0000_s57384"/>
                </a:ext>
                <a:ext uri="{FF2B5EF4-FFF2-40B4-BE49-F238E27FC236}">
                  <a16:creationId xmlns:a16="http://schemas.microsoft.com/office/drawing/2014/main" id="{00000000-0008-0000-0100-000028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155</xdr:row>
          <xdr:rowOff>0</xdr:rowOff>
        </xdr:from>
        <xdr:to>
          <xdr:col>8</xdr:col>
          <xdr:colOff>485775</xdr:colOff>
          <xdr:row>156</xdr:row>
          <xdr:rowOff>9525</xdr:rowOff>
        </xdr:to>
        <xdr:sp macro="" textlink="">
          <xdr:nvSpPr>
            <xdr:cNvPr id="57385" name="Option Button 41" hidden="1">
              <a:extLst>
                <a:ext uri="{63B3BB69-23CF-44E3-9099-C40C66FF867C}">
                  <a14:compatExt spid="_x0000_s57385"/>
                </a:ext>
                <a:ext uri="{FF2B5EF4-FFF2-40B4-BE49-F238E27FC236}">
                  <a16:creationId xmlns:a16="http://schemas.microsoft.com/office/drawing/2014/main" id="{00000000-0008-0000-0100-00002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155</xdr:row>
          <xdr:rowOff>0</xdr:rowOff>
        </xdr:from>
        <xdr:to>
          <xdr:col>11</xdr:col>
          <xdr:colOff>95250</xdr:colOff>
          <xdr:row>156</xdr:row>
          <xdr:rowOff>9525</xdr:rowOff>
        </xdr:to>
        <xdr:sp macro="" textlink="">
          <xdr:nvSpPr>
            <xdr:cNvPr id="57386" name="Option Button 42" hidden="1">
              <a:extLst>
                <a:ext uri="{63B3BB69-23CF-44E3-9099-C40C66FF867C}">
                  <a14:compatExt spid="_x0000_s57386"/>
                </a:ext>
                <a:ext uri="{FF2B5EF4-FFF2-40B4-BE49-F238E27FC236}">
                  <a16:creationId xmlns:a16="http://schemas.microsoft.com/office/drawing/2014/main" id="{00000000-0008-0000-0100-00002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155</xdr:row>
          <xdr:rowOff>0</xdr:rowOff>
        </xdr:from>
        <xdr:to>
          <xdr:col>11</xdr:col>
          <xdr:colOff>171450</xdr:colOff>
          <xdr:row>156</xdr:row>
          <xdr:rowOff>161925</xdr:rowOff>
        </xdr:to>
        <xdr:sp macro="" textlink="">
          <xdr:nvSpPr>
            <xdr:cNvPr id="57387" name="Group Box 43" hidden="1">
              <a:extLst>
                <a:ext uri="{63B3BB69-23CF-44E3-9099-C40C66FF867C}">
                  <a14:compatExt spid="_x0000_s57387"/>
                </a:ext>
                <a:ext uri="{FF2B5EF4-FFF2-40B4-BE49-F238E27FC236}">
                  <a16:creationId xmlns:a16="http://schemas.microsoft.com/office/drawing/2014/main" id="{00000000-0008-0000-0100-00002B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155</xdr:row>
          <xdr:rowOff>0</xdr:rowOff>
        </xdr:from>
        <xdr:to>
          <xdr:col>11</xdr:col>
          <xdr:colOff>171450</xdr:colOff>
          <xdr:row>156</xdr:row>
          <xdr:rowOff>161925</xdr:rowOff>
        </xdr:to>
        <xdr:sp macro="" textlink="">
          <xdr:nvSpPr>
            <xdr:cNvPr id="57388" name="Group Box 44" hidden="1">
              <a:extLst>
                <a:ext uri="{63B3BB69-23CF-44E3-9099-C40C66FF867C}">
                  <a14:compatExt spid="_x0000_s57388"/>
                </a:ext>
                <a:ext uri="{FF2B5EF4-FFF2-40B4-BE49-F238E27FC236}">
                  <a16:creationId xmlns:a16="http://schemas.microsoft.com/office/drawing/2014/main" id="{00000000-0008-0000-0100-00002C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155</xdr:row>
          <xdr:rowOff>0</xdr:rowOff>
        </xdr:from>
        <xdr:to>
          <xdr:col>8</xdr:col>
          <xdr:colOff>485775</xdr:colOff>
          <xdr:row>156</xdr:row>
          <xdr:rowOff>9525</xdr:rowOff>
        </xdr:to>
        <xdr:sp macro="" textlink="">
          <xdr:nvSpPr>
            <xdr:cNvPr id="57389" name="Option Button 45" hidden="1">
              <a:extLst>
                <a:ext uri="{63B3BB69-23CF-44E3-9099-C40C66FF867C}">
                  <a14:compatExt spid="_x0000_s57389"/>
                </a:ext>
                <a:ext uri="{FF2B5EF4-FFF2-40B4-BE49-F238E27FC236}">
                  <a16:creationId xmlns:a16="http://schemas.microsoft.com/office/drawing/2014/main" id="{00000000-0008-0000-0100-00002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155</xdr:row>
          <xdr:rowOff>0</xdr:rowOff>
        </xdr:from>
        <xdr:to>
          <xdr:col>11</xdr:col>
          <xdr:colOff>95250</xdr:colOff>
          <xdr:row>156</xdr:row>
          <xdr:rowOff>9525</xdr:rowOff>
        </xdr:to>
        <xdr:sp macro="" textlink="">
          <xdr:nvSpPr>
            <xdr:cNvPr id="57390" name="Option Button 46" hidden="1">
              <a:extLst>
                <a:ext uri="{63B3BB69-23CF-44E3-9099-C40C66FF867C}">
                  <a14:compatExt spid="_x0000_s57390"/>
                </a:ext>
                <a:ext uri="{FF2B5EF4-FFF2-40B4-BE49-F238E27FC236}">
                  <a16:creationId xmlns:a16="http://schemas.microsoft.com/office/drawing/2014/main" id="{00000000-0008-0000-0100-00002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155</xdr:row>
          <xdr:rowOff>0</xdr:rowOff>
        </xdr:from>
        <xdr:to>
          <xdr:col>11</xdr:col>
          <xdr:colOff>171450</xdr:colOff>
          <xdr:row>156</xdr:row>
          <xdr:rowOff>161925</xdr:rowOff>
        </xdr:to>
        <xdr:sp macro="" textlink="">
          <xdr:nvSpPr>
            <xdr:cNvPr id="57391" name="Group Box 47" hidden="1">
              <a:extLst>
                <a:ext uri="{63B3BB69-23CF-44E3-9099-C40C66FF867C}">
                  <a14:compatExt spid="_x0000_s57391"/>
                </a:ext>
                <a:ext uri="{FF2B5EF4-FFF2-40B4-BE49-F238E27FC236}">
                  <a16:creationId xmlns:a16="http://schemas.microsoft.com/office/drawing/2014/main" id="{00000000-0008-0000-0100-00002F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12</xdr:col>
          <xdr:colOff>219075</xdr:colOff>
          <xdr:row>28</xdr:row>
          <xdr:rowOff>0</xdr:rowOff>
        </xdr:to>
        <xdr:sp macro="" textlink="">
          <xdr:nvSpPr>
            <xdr:cNvPr id="57392" name="Group Box 48" hidden="1">
              <a:extLst>
                <a:ext uri="{63B3BB69-23CF-44E3-9099-C40C66FF867C}">
                  <a14:compatExt spid="_x0000_s57392"/>
                </a:ext>
                <a:ext uri="{FF2B5EF4-FFF2-40B4-BE49-F238E27FC236}">
                  <a16:creationId xmlns:a16="http://schemas.microsoft.com/office/drawing/2014/main" id="{00000000-0008-0000-0100-000030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26</xdr:row>
          <xdr:rowOff>0</xdr:rowOff>
        </xdr:from>
        <xdr:to>
          <xdr:col>9</xdr:col>
          <xdr:colOff>114300</xdr:colOff>
          <xdr:row>27</xdr:row>
          <xdr:rowOff>9525</xdr:rowOff>
        </xdr:to>
        <xdr:sp macro="" textlink="">
          <xdr:nvSpPr>
            <xdr:cNvPr id="57393" name="Option Button 49" hidden="1">
              <a:extLst>
                <a:ext uri="{63B3BB69-23CF-44E3-9099-C40C66FF867C}">
                  <a14:compatExt spid="_x0000_s57393"/>
                </a:ext>
                <a:ext uri="{FF2B5EF4-FFF2-40B4-BE49-F238E27FC236}">
                  <a16:creationId xmlns:a16="http://schemas.microsoft.com/office/drawing/2014/main" id="{00000000-0008-0000-0100-00003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26</xdr:row>
          <xdr:rowOff>9525</xdr:rowOff>
        </xdr:from>
        <xdr:to>
          <xdr:col>12</xdr:col>
          <xdr:colOff>142875</xdr:colOff>
          <xdr:row>27</xdr:row>
          <xdr:rowOff>19050</xdr:rowOff>
        </xdr:to>
        <xdr:sp macro="" textlink="">
          <xdr:nvSpPr>
            <xdr:cNvPr id="57394" name="Option Button 50" hidden="1">
              <a:extLst>
                <a:ext uri="{63B3BB69-23CF-44E3-9099-C40C66FF867C}">
                  <a14:compatExt spid="_x0000_s57394"/>
                </a:ext>
                <a:ext uri="{FF2B5EF4-FFF2-40B4-BE49-F238E27FC236}">
                  <a16:creationId xmlns:a16="http://schemas.microsoft.com/office/drawing/2014/main" id="{00000000-0008-0000-0100-00003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12</xdr:col>
          <xdr:colOff>219075</xdr:colOff>
          <xdr:row>28</xdr:row>
          <xdr:rowOff>0</xdr:rowOff>
        </xdr:to>
        <xdr:sp macro="" textlink="">
          <xdr:nvSpPr>
            <xdr:cNvPr id="57395" name="Group Box 51" hidden="1">
              <a:extLst>
                <a:ext uri="{63B3BB69-23CF-44E3-9099-C40C66FF867C}">
                  <a14:compatExt spid="_x0000_s57395"/>
                </a:ext>
                <a:ext uri="{FF2B5EF4-FFF2-40B4-BE49-F238E27FC236}">
                  <a16:creationId xmlns:a16="http://schemas.microsoft.com/office/drawing/2014/main" id="{00000000-0008-0000-0100-000033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26</xdr:row>
          <xdr:rowOff>0</xdr:rowOff>
        </xdr:from>
        <xdr:to>
          <xdr:col>9</xdr:col>
          <xdr:colOff>114300</xdr:colOff>
          <xdr:row>27</xdr:row>
          <xdr:rowOff>9525</xdr:rowOff>
        </xdr:to>
        <xdr:sp macro="" textlink="">
          <xdr:nvSpPr>
            <xdr:cNvPr id="57396" name="Option Button 52" hidden="1">
              <a:extLst>
                <a:ext uri="{63B3BB69-23CF-44E3-9099-C40C66FF867C}">
                  <a14:compatExt spid="_x0000_s57396"/>
                </a:ext>
                <a:ext uri="{FF2B5EF4-FFF2-40B4-BE49-F238E27FC236}">
                  <a16:creationId xmlns:a16="http://schemas.microsoft.com/office/drawing/2014/main" id="{00000000-0008-0000-0100-00003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155</xdr:row>
          <xdr:rowOff>0</xdr:rowOff>
        </xdr:from>
        <xdr:to>
          <xdr:col>11</xdr:col>
          <xdr:colOff>171450</xdr:colOff>
          <xdr:row>156</xdr:row>
          <xdr:rowOff>161925</xdr:rowOff>
        </xdr:to>
        <xdr:sp macro="" textlink="">
          <xdr:nvSpPr>
            <xdr:cNvPr id="57398" name="Group Box 54" hidden="1">
              <a:extLst>
                <a:ext uri="{63B3BB69-23CF-44E3-9099-C40C66FF867C}">
                  <a14:compatExt spid="_x0000_s57398"/>
                </a:ext>
                <a:ext uri="{FF2B5EF4-FFF2-40B4-BE49-F238E27FC236}">
                  <a16:creationId xmlns:a16="http://schemas.microsoft.com/office/drawing/2014/main" id="{00000000-0008-0000-0100-000036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155</xdr:row>
          <xdr:rowOff>0</xdr:rowOff>
        </xdr:from>
        <xdr:to>
          <xdr:col>8</xdr:col>
          <xdr:colOff>485775</xdr:colOff>
          <xdr:row>156</xdr:row>
          <xdr:rowOff>9525</xdr:rowOff>
        </xdr:to>
        <xdr:sp macro="" textlink="">
          <xdr:nvSpPr>
            <xdr:cNvPr id="57399" name="Option Button 55" hidden="1">
              <a:extLst>
                <a:ext uri="{63B3BB69-23CF-44E3-9099-C40C66FF867C}">
                  <a14:compatExt spid="_x0000_s57399"/>
                </a:ext>
                <a:ext uri="{FF2B5EF4-FFF2-40B4-BE49-F238E27FC236}">
                  <a16:creationId xmlns:a16="http://schemas.microsoft.com/office/drawing/2014/main" id="{00000000-0008-0000-0100-00003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155</xdr:row>
          <xdr:rowOff>0</xdr:rowOff>
        </xdr:from>
        <xdr:to>
          <xdr:col>11</xdr:col>
          <xdr:colOff>95250</xdr:colOff>
          <xdr:row>156</xdr:row>
          <xdr:rowOff>9525</xdr:rowOff>
        </xdr:to>
        <xdr:sp macro="" textlink="">
          <xdr:nvSpPr>
            <xdr:cNvPr id="57400" name="Option Button 56" hidden="1">
              <a:extLst>
                <a:ext uri="{63B3BB69-23CF-44E3-9099-C40C66FF867C}">
                  <a14:compatExt spid="_x0000_s57400"/>
                </a:ext>
                <a:ext uri="{FF2B5EF4-FFF2-40B4-BE49-F238E27FC236}">
                  <a16:creationId xmlns:a16="http://schemas.microsoft.com/office/drawing/2014/main" id="{00000000-0008-0000-0100-00003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155</xdr:row>
          <xdr:rowOff>0</xdr:rowOff>
        </xdr:from>
        <xdr:to>
          <xdr:col>11</xdr:col>
          <xdr:colOff>171450</xdr:colOff>
          <xdr:row>156</xdr:row>
          <xdr:rowOff>161925</xdr:rowOff>
        </xdr:to>
        <xdr:sp macro="" textlink="">
          <xdr:nvSpPr>
            <xdr:cNvPr id="57401" name="Group Box 57" hidden="1">
              <a:extLst>
                <a:ext uri="{63B3BB69-23CF-44E3-9099-C40C66FF867C}">
                  <a14:compatExt spid="_x0000_s57401"/>
                </a:ext>
                <a:ext uri="{FF2B5EF4-FFF2-40B4-BE49-F238E27FC236}">
                  <a16:creationId xmlns:a16="http://schemas.microsoft.com/office/drawing/2014/main" id="{00000000-0008-0000-0100-000039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90</xdr:row>
          <xdr:rowOff>0</xdr:rowOff>
        </xdr:from>
        <xdr:to>
          <xdr:col>7</xdr:col>
          <xdr:colOff>514350</xdr:colOff>
          <xdr:row>91</xdr:row>
          <xdr:rowOff>0</xdr:rowOff>
        </xdr:to>
        <xdr:sp macro="" textlink="">
          <xdr:nvSpPr>
            <xdr:cNvPr id="57402" name="Check Box 58" hidden="1">
              <a:extLst>
                <a:ext uri="{63B3BB69-23CF-44E3-9099-C40C66FF867C}">
                  <a14:compatExt spid="_x0000_s57402"/>
                </a:ext>
                <a:ext uri="{FF2B5EF4-FFF2-40B4-BE49-F238E27FC236}">
                  <a16:creationId xmlns:a16="http://schemas.microsoft.com/office/drawing/2014/main" id="{00000000-0008-0000-0100-00003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E2R Between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7</xdr:col>
          <xdr:colOff>0</xdr:colOff>
          <xdr:row>34</xdr:row>
          <xdr:rowOff>0</xdr:rowOff>
        </xdr:to>
        <xdr:sp macro="" textlink="">
          <xdr:nvSpPr>
            <xdr:cNvPr id="57403" name="Group Box 59" hidden="1">
              <a:extLst>
                <a:ext uri="{63B3BB69-23CF-44E3-9099-C40C66FF867C}">
                  <a14:compatExt spid="_x0000_s57403"/>
                </a:ext>
                <a:ext uri="{FF2B5EF4-FFF2-40B4-BE49-F238E27FC236}">
                  <a16:creationId xmlns:a16="http://schemas.microsoft.com/office/drawing/2014/main" id="{00000000-0008-0000-0100-00003B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32</xdr:row>
          <xdr:rowOff>9525</xdr:rowOff>
        </xdr:from>
        <xdr:to>
          <xdr:col>4</xdr:col>
          <xdr:colOff>209550</xdr:colOff>
          <xdr:row>33</xdr:row>
          <xdr:rowOff>28575</xdr:rowOff>
        </xdr:to>
        <xdr:sp macro="" textlink="">
          <xdr:nvSpPr>
            <xdr:cNvPr id="57404" name="Option Button 60" hidden="1">
              <a:extLst>
                <a:ext uri="{63B3BB69-23CF-44E3-9099-C40C66FF867C}">
                  <a14:compatExt spid="_x0000_s57404"/>
                </a:ext>
                <a:ext uri="{FF2B5EF4-FFF2-40B4-BE49-F238E27FC236}">
                  <a16:creationId xmlns:a16="http://schemas.microsoft.com/office/drawing/2014/main" id="{00000000-0008-0000-0100-00003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32</xdr:row>
          <xdr:rowOff>0</xdr:rowOff>
        </xdr:from>
        <xdr:to>
          <xdr:col>5</xdr:col>
          <xdr:colOff>609600</xdr:colOff>
          <xdr:row>33</xdr:row>
          <xdr:rowOff>19050</xdr:rowOff>
        </xdr:to>
        <xdr:sp macro="" textlink="">
          <xdr:nvSpPr>
            <xdr:cNvPr id="57405" name="Option Button 61" hidden="1">
              <a:extLst>
                <a:ext uri="{63B3BB69-23CF-44E3-9099-C40C66FF867C}">
                  <a14:compatExt spid="_x0000_s57405"/>
                </a:ext>
                <a:ext uri="{FF2B5EF4-FFF2-40B4-BE49-F238E27FC236}">
                  <a16:creationId xmlns:a16="http://schemas.microsoft.com/office/drawing/2014/main" id="{00000000-0008-0000-0100-00003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7</xdr:col>
          <xdr:colOff>0</xdr:colOff>
          <xdr:row>34</xdr:row>
          <xdr:rowOff>0</xdr:rowOff>
        </xdr:to>
        <xdr:sp macro="" textlink="">
          <xdr:nvSpPr>
            <xdr:cNvPr id="57406" name="Group Box 62" hidden="1">
              <a:extLst>
                <a:ext uri="{63B3BB69-23CF-44E3-9099-C40C66FF867C}">
                  <a14:compatExt spid="_x0000_s57406"/>
                </a:ext>
                <a:ext uri="{FF2B5EF4-FFF2-40B4-BE49-F238E27FC236}">
                  <a16:creationId xmlns:a16="http://schemas.microsoft.com/office/drawing/2014/main" id="{00000000-0008-0000-0100-00003E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32</xdr:row>
          <xdr:rowOff>0</xdr:rowOff>
        </xdr:from>
        <xdr:to>
          <xdr:col>5</xdr:col>
          <xdr:colOff>609600</xdr:colOff>
          <xdr:row>33</xdr:row>
          <xdr:rowOff>19050</xdr:rowOff>
        </xdr:to>
        <xdr:sp macro="" textlink="">
          <xdr:nvSpPr>
            <xdr:cNvPr id="57408" name="Option Button 64" hidden="1">
              <a:extLst>
                <a:ext uri="{63B3BB69-23CF-44E3-9099-C40C66FF867C}">
                  <a14:compatExt spid="_x0000_s57408"/>
                </a:ext>
                <a:ext uri="{FF2B5EF4-FFF2-40B4-BE49-F238E27FC236}">
                  <a16:creationId xmlns:a16="http://schemas.microsoft.com/office/drawing/2014/main" id="{00000000-0008-0000-0100-00004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154</xdr:row>
          <xdr:rowOff>0</xdr:rowOff>
        </xdr:from>
        <xdr:to>
          <xdr:col>11</xdr:col>
          <xdr:colOff>171450</xdr:colOff>
          <xdr:row>155</xdr:row>
          <xdr:rowOff>161925</xdr:rowOff>
        </xdr:to>
        <xdr:sp macro="" textlink="">
          <xdr:nvSpPr>
            <xdr:cNvPr id="57409" name="Group Box 65" hidden="1">
              <a:extLst>
                <a:ext uri="{63B3BB69-23CF-44E3-9099-C40C66FF867C}">
                  <a14:compatExt spid="_x0000_s57409"/>
                </a:ext>
                <a:ext uri="{FF2B5EF4-FFF2-40B4-BE49-F238E27FC236}">
                  <a16:creationId xmlns:a16="http://schemas.microsoft.com/office/drawing/2014/main" id="{00000000-0008-0000-0100-000041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154</xdr:row>
          <xdr:rowOff>0</xdr:rowOff>
        </xdr:from>
        <xdr:to>
          <xdr:col>8</xdr:col>
          <xdr:colOff>485775</xdr:colOff>
          <xdr:row>155</xdr:row>
          <xdr:rowOff>9525</xdr:rowOff>
        </xdr:to>
        <xdr:sp macro="" textlink="">
          <xdr:nvSpPr>
            <xdr:cNvPr id="57410" name="Option Button 66" hidden="1">
              <a:extLst>
                <a:ext uri="{63B3BB69-23CF-44E3-9099-C40C66FF867C}">
                  <a14:compatExt spid="_x0000_s57410"/>
                </a:ext>
                <a:ext uri="{FF2B5EF4-FFF2-40B4-BE49-F238E27FC236}">
                  <a16:creationId xmlns:a16="http://schemas.microsoft.com/office/drawing/2014/main" id="{00000000-0008-0000-0100-00004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154</xdr:row>
          <xdr:rowOff>0</xdr:rowOff>
        </xdr:from>
        <xdr:to>
          <xdr:col>11</xdr:col>
          <xdr:colOff>95250</xdr:colOff>
          <xdr:row>155</xdr:row>
          <xdr:rowOff>9525</xdr:rowOff>
        </xdr:to>
        <xdr:sp macro="" textlink="">
          <xdr:nvSpPr>
            <xdr:cNvPr id="57411" name="Option Button 67" hidden="1">
              <a:extLst>
                <a:ext uri="{63B3BB69-23CF-44E3-9099-C40C66FF867C}">
                  <a14:compatExt spid="_x0000_s57411"/>
                </a:ext>
                <a:ext uri="{FF2B5EF4-FFF2-40B4-BE49-F238E27FC236}">
                  <a16:creationId xmlns:a16="http://schemas.microsoft.com/office/drawing/2014/main" id="{00000000-0008-0000-0100-00004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154</xdr:row>
          <xdr:rowOff>0</xdr:rowOff>
        </xdr:from>
        <xdr:to>
          <xdr:col>11</xdr:col>
          <xdr:colOff>171450</xdr:colOff>
          <xdr:row>155</xdr:row>
          <xdr:rowOff>161925</xdr:rowOff>
        </xdr:to>
        <xdr:sp macro="" textlink="">
          <xdr:nvSpPr>
            <xdr:cNvPr id="57412" name="Group Box 68" hidden="1">
              <a:extLst>
                <a:ext uri="{63B3BB69-23CF-44E3-9099-C40C66FF867C}">
                  <a14:compatExt spid="_x0000_s57412"/>
                </a:ext>
                <a:ext uri="{FF2B5EF4-FFF2-40B4-BE49-F238E27FC236}">
                  <a16:creationId xmlns:a16="http://schemas.microsoft.com/office/drawing/2014/main" id="{00000000-0008-0000-0100-000044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154</xdr:row>
          <xdr:rowOff>0</xdr:rowOff>
        </xdr:from>
        <xdr:to>
          <xdr:col>8</xdr:col>
          <xdr:colOff>0</xdr:colOff>
          <xdr:row>155</xdr:row>
          <xdr:rowOff>9525</xdr:rowOff>
        </xdr:to>
        <xdr:sp macro="" textlink="">
          <xdr:nvSpPr>
            <xdr:cNvPr id="57413" name="Option Button 69" hidden="1">
              <a:extLst>
                <a:ext uri="{63B3BB69-23CF-44E3-9099-C40C66FF867C}">
                  <a14:compatExt spid="_x0000_s57413"/>
                </a:ext>
                <a:ext uri="{FF2B5EF4-FFF2-40B4-BE49-F238E27FC236}">
                  <a16:creationId xmlns:a16="http://schemas.microsoft.com/office/drawing/2014/main" id="{00000000-0008-0000-0100-00004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154</xdr:row>
          <xdr:rowOff>0</xdr:rowOff>
        </xdr:from>
        <xdr:to>
          <xdr:col>11</xdr:col>
          <xdr:colOff>95250</xdr:colOff>
          <xdr:row>155</xdr:row>
          <xdr:rowOff>9525</xdr:rowOff>
        </xdr:to>
        <xdr:sp macro="" textlink="">
          <xdr:nvSpPr>
            <xdr:cNvPr id="57414" name="Option Button 70" hidden="1">
              <a:extLst>
                <a:ext uri="{63B3BB69-23CF-44E3-9099-C40C66FF867C}">
                  <a14:compatExt spid="_x0000_s57414"/>
                </a:ext>
                <a:ext uri="{FF2B5EF4-FFF2-40B4-BE49-F238E27FC236}">
                  <a16:creationId xmlns:a16="http://schemas.microsoft.com/office/drawing/2014/main" id="{00000000-0008-0000-0100-00004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154</xdr:row>
          <xdr:rowOff>0</xdr:rowOff>
        </xdr:from>
        <xdr:to>
          <xdr:col>10</xdr:col>
          <xdr:colOff>495300</xdr:colOff>
          <xdr:row>155</xdr:row>
          <xdr:rowOff>161925</xdr:rowOff>
        </xdr:to>
        <xdr:sp macro="" textlink="">
          <xdr:nvSpPr>
            <xdr:cNvPr id="57415" name="Group Box 71" hidden="1">
              <a:extLst>
                <a:ext uri="{63B3BB69-23CF-44E3-9099-C40C66FF867C}">
                  <a14:compatExt spid="_x0000_s57415"/>
                </a:ext>
                <a:ext uri="{FF2B5EF4-FFF2-40B4-BE49-F238E27FC236}">
                  <a16:creationId xmlns:a16="http://schemas.microsoft.com/office/drawing/2014/main" id="{00000000-0008-0000-0100-000047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154</xdr:row>
          <xdr:rowOff>0</xdr:rowOff>
        </xdr:from>
        <xdr:to>
          <xdr:col>11</xdr:col>
          <xdr:colOff>171450</xdr:colOff>
          <xdr:row>155</xdr:row>
          <xdr:rowOff>161925</xdr:rowOff>
        </xdr:to>
        <xdr:sp macro="" textlink="">
          <xdr:nvSpPr>
            <xdr:cNvPr id="57416" name="Group Box 72" hidden="1">
              <a:extLst>
                <a:ext uri="{63B3BB69-23CF-44E3-9099-C40C66FF867C}">
                  <a14:compatExt spid="_x0000_s57416"/>
                </a:ext>
                <a:ext uri="{FF2B5EF4-FFF2-40B4-BE49-F238E27FC236}">
                  <a16:creationId xmlns:a16="http://schemas.microsoft.com/office/drawing/2014/main" id="{00000000-0008-0000-0100-000048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154</xdr:row>
          <xdr:rowOff>0</xdr:rowOff>
        </xdr:from>
        <xdr:to>
          <xdr:col>8</xdr:col>
          <xdr:colOff>485775</xdr:colOff>
          <xdr:row>155</xdr:row>
          <xdr:rowOff>19050</xdr:rowOff>
        </xdr:to>
        <xdr:sp macro="" textlink="">
          <xdr:nvSpPr>
            <xdr:cNvPr id="57417" name="Option Button 73" hidden="1">
              <a:extLst>
                <a:ext uri="{63B3BB69-23CF-44E3-9099-C40C66FF867C}">
                  <a14:compatExt spid="_x0000_s57417"/>
                </a:ext>
                <a:ext uri="{FF2B5EF4-FFF2-40B4-BE49-F238E27FC236}">
                  <a16:creationId xmlns:a16="http://schemas.microsoft.com/office/drawing/2014/main" id="{00000000-0008-0000-0100-00004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154</xdr:row>
          <xdr:rowOff>0</xdr:rowOff>
        </xdr:from>
        <xdr:to>
          <xdr:col>11</xdr:col>
          <xdr:colOff>95250</xdr:colOff>
          <xdr:row>155</xdr:row>
          <xdr:rowOff>19050</xdr:rowOff>
        </xdr:to>
        <xdr:sp macro="" textlink="">
          <xdr:nvSpPr>
            <xdr:cNvPr id="57418" name="Option Button 74" hidden="1">
              <a:extLst>
                <a:ext uri="{63B3BB69-23CF-44E3-9099-C40C66FF867C}">
                  <a14:compatExt spid="_x0000_s57418"/>
                </a:ext>
                <a:ext uri="{FF2B5EF4-FFF2-40B4-BE49-F238E27FC236}">
                  <a16:creationId xmlns:a16="http://schemas.microsoft.com/office/drawing/2014/main" id="{00000000-0008-0000-0100-00004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Recommended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154</xdr:row>
          <xdr:rowOff>0</xdr:rowOff>
        </xdr:from>
        <xdr:to>
          <xdr:col>11</xdr:col>
          <xdr:colOff>171450</xdr:colOff>
          <xdr:row>155</xdr:row>
          <xdr:rowOff>161925</xdr:rowOff>
        </xdr:to>
        <xdr:sp macro="" textlink="">
          <xdr:nvSpPr>
            <xdr:cNvPr id="57419" name="Group Box 75" hidden="1">
              <a:extLst>
                <a:ext uri="{63B3BB69-23CF-44E3-9099-C40C66FF867C}">
                  <a14:compatExt spid="_x0000_s57419"/>
                </a:ext>
                <a:ext uri="{FF2B5EF4-FFF2-40B4-BE49-F238E27FC236}">
                  <a16:creationId xmlns:a16="http://schemas.microsoft.com/office/drawing/2014/main" id="{00000000-0008-0000-0100-00004B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154</xdr:row>
          <xdr:rowOff>0</xdr:rowOff>
        </xdr:from>
        <xdr:to>
          <xdr:col>5</xdr:col>
          <xdr:colOff>723900</xdr:colOff>
          <xdr:row>154</xdr:row>
          <xdr:rowOff>161925</xdr:rowOff>
        </xdr:to>
        <xdr:sp macro="" textlink="">
          <xdr:nvSpPr>
            <xdr:cNvPr id="57420" name="Option Button 76" hidden="1">
              <a:extLst>
                <a:ext uri="{63B3BB69-23CF-44E3-9099-C40C66FF867C}">
                  <a14:compatExt spid="_x0000_s57420"/>
                </a:ext>
                <a:ext uri="{FF2B5EF4-FFF2-40B4-BE49-F238E27FC236}">
                  <a16:creationId xmlns:a16="http://schemas.microsoft.com/office/drawing/2014/main" id="{00000000-0008-0000-0100-00004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154</xdr:row>
          <xdr:rowOff>0</xdr:rowOff>
        </xdr:from>
        <xdr:to>
          <xdr:col>6</xdr:col>
          <xdr:colOff>514350</xdr:colOff>
          <xdr:row>155</xdr:row>
          <xdr:rowOff>0</xdr:rowOff>
        </xdr:to>
        <xdr:sp macro="" textlink="">
          <xdr:nvSpPr>
            <xdr:cNvPr id="57421" name="Option Button 77" hidden="1">
              <a:extLst>
                <a:ext uri="{63B3BB69-23CF-44E3-9099-C40C66FF867C}">
                  <a14:compatExt spid="_x0000_s57421"/>
                </a:ext>
                <a:ext uri="{FF2B5EF4-FFF2-40B4-BE49-F238E27FC236}">
                  <a16:creationId xmlns:a16="http://schemas.microsoft.com/office/drawing/2014/main" id="{00000000-0008-0000-0100-00004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154</xdr:row>
          <xdr:rowOff>0</xdr:rowOff>
        </xdr:from>
        <xdr:to>
          <xdr:col>10</xdr:col>
          <xdr:colOff>19050</xdr:colOff>
          <xdr:row>155</xdr:row>
          <xdr:rowOff>0</xdr:rowOff>
        </xdr:to>
        <xdr:sp macro="" textlink="">
          <xdr:nvSpPr>
            <xdr:cNvPr id="57422" name="Option Button 78" hidden="1">
              <a:extLst>
                <a:ext uri="{63B3BB69-23CF-44E3-9099-C40C66FF867C}">
                  <a14:compatExt spid="_x0000_s57422"/>
                </a:ext>
                <a:ext uri="{FF2B5EF4-FFF2-40B4-BE49-F238E27FC236}">
                  <a16:creationId xmlns:a16="http://schemas.microsoft.com/office/drawing/2014/main" id="{00000000-0008-0000-0100-00004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 don't know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154</xdr:row>
          <xdr:rowOff>0</xdr:rowOff>
        </xdr:from>
        <xdr:to>
          <xdr:col>11</xdr:col>
          <xdr:colOff>28575</xdr:colOff>
          <xdr:row>155</xdr:row>
          <xdr:rowOff>161925</xdr:rowOff>
        </xdr:to>
        <xdr:sp macro="" textlink="">
          <xdr:nvSpPr>
            <xdr:cNvPr id="57423" name="Group Box 79" hidden="1">
              <a:extLst>
                <a:ext uri="{63B3BB69-23CF-44E3-9099-C40C66FF867C}">
                  <a14:compatExt spid="_x0000_s57423"/>
                </a:ext>
                <a:ext uri="{FF2B5EF4-FFF2-40B4-BE49-F238E27FC236}">
                  <a16:creationId xmlns:a16="http://schemas.microsoft.com/office/drawing/2014/main" id="{00000000-0008-0000-0100-00004F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154</xdr:row>
          <xdr:rowOff>0</xdr:rowOff>
        </xdr:from>
        <xdr:to>
          <xdr:col>11</xdr:col>
          <xdr:colOff>28575</xdr:colOff>
          <xdr:row>155</xdr:row>
          <xdr:rowOff>161925</xdr:rowOff>
        </xdr:to>
        <xdr:sp macro="" textlink="">
          <xdr:nvSpPr>
            <xdr:cNvPr id="57424" name="Group Box 80" hidden="1">
              <a:extLst>
                <a:ext uri="{63B3BB69-23CF-44E3-9099-C40C66FF867C}">
                  <a14:compatExt spid="_x0000_s57424"/>
                </a:ext>
                <a:ext uri="{FF2B5EF4-FFF2-40B4-BE49-F238E27FC236}">
                  <a16:creationId xmlns:a16="http://schemas.microsoft.com/office/drawing/2014/main" id="{00000000-0008-0000-0100-000050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154</xdr:row>
          <xdr:rowOff>0</xdr:rowOff>
        </xdr:from>
        <xdr:to>
          <xdr:col>5</xdr:col>
          <xdr:colOff>723900</xdr:colOff>
          <xdr:row>154</xdr:row>
          <xdr:rowOff>161925</xdr:rowOff>
        </xdr:to>
        <xdr:sp macro="" textlink="">
          <xdr:nvSpPr>
            <xdr:cNvPr id="57425" name="Option Button 81" hidden="1">
              <a:extLst>
                <a:ext uri="{63B3BB69-23CF-44E3-9099-C40C66FF867C}">
                  <a14:compatExt spid="_x0000_s57425"/>
                </a:ext>
                <a:ext uri="{FF2B5EF4-FFF2-40B4-BE49-F238E27FC236}">
                  <a16:creationId xmlns:a16="http://schemas.microsoft.com/office/drawing/2014/main" id="{00000000-0008-0000-0100-00005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154</xdr:row>
          <xdr:rowOff>0</xdr:rowOff>
        </xdr:from>
        <xdr:to>
          <xdr:col>6</xdr:col>
          <xdr:colOff>514350</xdr:colOff>
          <xdr:row>155</xdr:row>
          <xdr:rowOff>0</xdr:rowOff>
        </xdr:to>
        <xdr:sp macro="" textlink="">
          <xdr:nvSpPr>
            <xdr:cNvPr id="57426" name="Option Button 82" hidden="1">
              <a:extLst>
                <a:ext uri="{63B3BB69-23CF-44E3-9099-C40C66FF867C}">
                  <a14:compatExt spid="_x0000_s57426"/>
                </a:ext>
                <a:ext uri="{FF2B5EF4-FFF2-40B4-BE49-F238E27FC236}">
                  <a16:creationId xmlns:a16="http://schemas.microsoft.com/office/drawing/2014/main" id="{00000000-0008-0000-0100-00005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154</xdr:row>
          <xdr:rowOff>0</xdr:rowOff>
        </xdr:from>
        <xdr:to>
          <xdr:col>10</xdr:col>
          <xdr:colOff>19050</xdr:colOff>
          <xdr:row>155</xdr:row>
          <xdr:rowOff>0</xdr:rowOff>
        </xdr:to>
        <xdr:sp macro="" textlink="">
          <xdr:nvSpPr>
            <xdr:cNvPr id="57427" name="Option Button 83" hidden="1">
              <a:extLst>
                <a:ext uri="{63B3BB69-23CF-44E3-9099-C40C66FF867C}">
                  <a14:compatExt spid="_x0000_s57427"/>
                </a:ext>
                <a:ext uri="{FF2B5EF4-FFF2-40B4-BE49-F238E27FC236}">
                  <a16:creationId xmlns:a16="http://schemas.microsoft.com/office/drawing/2014/main" id="{00000000-0008-0000-0100-00005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 don't know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154</xdr:row>
          <xdr:rowOff>0</xdr:rowOff>
        </xdr:from>
        <xdr:to>
          <xdr:col>11</xdr:col>
          <xdr:colOff>28575</xdr:colOff>
          <xdr:row>155</xdr:row>
          <xdr:rowOff>161925</xdr:rowOff>
        </xdr:to>
        <xdr:sp macro="" textlink="">
          <xdr:nvSpPr>
            <xdr:cNvPr id="57428" name="Group Box 84" hidden="1">
              <a:extLst>
                <a:ext uri="{63B3BB69-23CF-44E3-9099-C40C66FF867C}">
                  <a14:compatExt spid="_x0000_s57428"/>
                </a:ext>
                <a:ext uri="{FF2B5EF4-FFF2-40B4-BE49-F238E27FC236}">
                  <a16:creationId xmlns:a16="http://schemas.microsoft.com/office/drawing/2014/main" id="{00000000-0008-0000-0100-000054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154</xdr:row>
          <xdr:rowOff>0</xdr:rowOff>
        </xdr:from>
        <xdr:to>
          <xdr:col>11</xdr:col>
          <xdr:colOff>28575</xdr:colOff>
          <xdr:row>155</xdr:row>
          <xdr:rowOff>161925</xdr:rowOff>
        </xdr:to>
        <xdr:sp macro="" textlink="">
          <xdr:nvSpPr>
            <xdr:cNvPr id="57429" name="Group Box 85" hidden="1">
              <a:extLst>
                <a:ext uri="{63B3BB69-23CF-44E3-9099-C40C66FF867C}">
                  <a14:compatExt spid="_x0000_s57429"/>
                </a:ext>
                <a:ext uri="{FF2B5EF4-FFF2-40B4-BE49-F238E27FC236}">
                  <a16:creationId xmlns:a16="http://schemas.microsoft.com/office/drawing/2014/main" id="{00000000-0008-0000-0100-000055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108</xdr:row>
          <xdr:rowOff>9525</xdr:rowOff>
        </xdr:from>
        <xdr:to>
          <xdr:col>5</xdr:col>
          <xdr:colOff>704850</xdr:colOff>
          <xdr:row>109</xdr:row>
          <xdr:rowOff>28575</xdr:rowOff>
        </xdr:to>
        <xdr:sp macro="" textlink="">
          <xdr:nvSpPr>
            <xdr:cNvPr id="57430" name="Option Button 86" hidden="1">
              <a:extLst>
                <a:ext uri="{63B3BB69-23CF-44E3-9099-C40C66FF867C}">
                  <a14:compatExt spid="_x0000_s57430"/>
                </a:ext>
                <a:ext uri="{FF2B5EF4-FFF2-40B4-BE49-F238E27FC236}">
                  <a16:creationId xmlns:a16="http://schemas.microsoft.com/office/drawing/2014/main" id="{00000000-0008-0000-0100-00005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131</xdr:row>
          <xdr:rowOff>0</xdr:rowOff>
        </xdr:from>
        <xdr:to>
          <xdr:col>12</xdr:col>
          <xdr:colOff>142875</xdr:colOff>
          <xdr:row>132</xdr:row>
          <xdr:rowOff>9525</xdr:rowOff>
        </xdr:to>
        <xdr:sp macro="" textlink="">
          <xdr:nvSpPr>
            <xdr:cNvPr id="57431" name="Option Button 87" hidden="1">
              <a:extLst>
                <a:ext uri="{63B3BB69-23CF-44E3-9099-C40C66FF867C}">
                  <a14:compatExt spid="_x0000_s57431"/>
                </a:ext>
                <a:ext uri="{FF2B5EF4-FFF2-40B4-BE49-F238E27FC236}">
                  <a16:creationId xmlns:a16="http://schemas.microsoft.com/office/drawing/2014/main" id="{00000000-0008-0000-0100-00005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93</xdr:row>
          <xdr:rowOff>66675</xdr:rowOff>
        </xdr:from>
        <xdr:to>
          <xdr:col>6</xdr:col>
          <xdr:colOff>533400</xdr:colOff>
          <xdr:row>94</xdr:row>
          <xdr:rowOff>85725</xdr:rowOff>
        </xdr:to>
        <xdr:sp macro="" textlink="">
          <xdr:nvSpPr>
            <xdr:cNvPr id="57432" name="Option Button 88" hidden="1">
              <a:extLst>
                <a:ext uri="{63B3BB69-23CF-44E3-9099-C40C66FF867C}">
                  <a14:compatExt spid="_x0000_s57432"/>
                </a:ext>
                <a:ext uri="{FF2B5EF4-FFF2-40B4-BE49-F238E27FC236}">
                  <a16:creationId xmlns:a16="http://schemas.microsoft.com/office/drawing/2014/main" id="{00000000-0008-0000-0100-00005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79</xdr:row>
          <xdr:rowOff>180975</xdr:rowOff>
        </xdr:from>
        <xdr:to>
          <xdr:col>4</xdr:col>
          <xdr:colOff>171450</xdr:colOff>
          <xdr:row>81</xdr:row>
          <xdr:rowOff>9525</xdr:rowOff>
        </xdr:to>
        <xdr:sp macro="" textlink="">
          <xdr:nvSpPr>
            <xdr:cNvPr id="57433" name="Option Button 89" hidden="1">
              <a:extLst>
                <a:ext uri="{63B3BB69-23CF-44E3-9099-C40C66FF867C}">
                  <a14:compatExt spid="_x0000_s57433"/>
                </a:ext>
                <a:ext uri="{FF2B5EF4-FFF2-40B4-BE49-F238E27FC236}">
                  <a16:creationId xmlns:a16="http://schemas.microsoft.com/office/drawing/2014/main" id="{00000000-0008-0000-0100-00005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31</xdr:row>
          <xdr:rowOff>171450</xdr:rowOff>
        </xdr:from>
        <xdr:to>
          <xdr:col>4</xdr:col>
          <xdr:colOff>200025</xdr:colOff>
          <xdr:row>33</xdr:row>
          <xdr:rowOff>0</xdr:rowOff>
        </xdr:to>
        <xdr:sp macro="" textlink="">
          <xdr:nvSpPr>
            <xdr:cNvPr id="57434" name="Option Button 90" hidden="1">
              <a:extLst>
                <a:ext uri="{63B3BB69-23CF-44E3-9099-C40C66FF867C}">
                  <a14:compatExt spid="_x0000_s57434"/>
                </a:ext>
                <a:ext uri="{FF2B5EF4-FFF2-40B4-BE49-F238E27FC236}">
                  <a16:creationId xmlns:a16="http://schemas.microsoft.com/office/drawing/2014/main" id="{00000000-0008-0000-0100-00005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26</xdr:row>
          <xdr:rowOff>0</xdr:rowOff>
        </xdr:from>
        <xdr:to>
          <xdr:col>11</xdr:col>
          <xdr:colOff>95250</xdr:colOff>
          <xdr:row>27</xdr:row>
          <xdr:rowOff>19050</xdr:rowOff>
        </xdr:to>
        <xdr:sp macro="" textlink="">
          <xdr:nvSpPr>
            <xdr:cNvPr id="57435" name="Option Button 91" hidden="1">
              <a:extLst>
                <a:ext uri="{63B3BB69-23CF-44E3-9099-C40C66FF867C}">
                  <a14:compatExt spid="_x0000_s57435"/>
                </a:ext>
                <a:ext uri="{FF2B5EF4-FFF2-40B4-BE49-F238E27FC236}">
                  <a16:creationId xmlns:a16="http://schemas.microsoft.com/office/drawing/2014/main" id="{00000000-0008-0000-0100-00005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9</xdr:col>
      <xdr:colOff>591535</xdr:colOff>
      <xdr:row>68</xdr:row>
      <xdr:rowOff>172298</xdr:rowOff>
    </xdr:to>
    <xdr:pic>
      <xdr:nvPicPr>
        <xdr:cNvPr id="3" name="Picture 2">
          <a:extLst>
            <a:ext uri="{FF2B5EF4-FFF2-40B4-BE49-F238E27FC236}">
              <a16:creationId xmlns:a16="http://schemas.microsoft.com/office/drawing/2014/main" id="{69E28225-B5DA-4E7C-ABDA-50F61DD20AB1}"/>
            </a:ext>
          </a:extLst>
        </xdr:cNvPr>
        <xdr:cNvPicPr>
          <a:picLocks noChangeAspect="1"/>
        </xdr:cNvPicPr>
      </xdr:nvPicPr>
      <xdr:blipFill>
        <a:blip xmlns:r="http://schemas.openxmlformats.org/officeDocument/2006/relationships" r:embed="rId1"/>
        <a:stretch>
          <a:fillRect/>
        </a:stretch>
      </xdr:blipFill>
      <xdr:spPr>
        <a:xfrm>
          <a:off x="0" y="7667625"/>
          <a:ext cx="7059010" cy="6077798"/>
        </a:xfrm>
        <a:prstGeom prst="rect">
          <a:avLst/>
        </a:prstGeom>
        <a:ln>
          <a:solidFill>
            <a:schemeClr val="accent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6</xdr:col>
      <xdr:colOff>410603</xdr:colOff>
      <xdr:row>73</xdr:row>
      <xdr:rowOff>58130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6753225"/>
          <a:ext cx="7363853" cy="7020905"/>
        </a:xfrm>
        <a:prstGeom prst="rect">
          <a:avLst/>
        </a:prstGeom>
        <a:l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a-aux@ad.ufl.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hr.ufl.edu/manager-resources/classification-compensation/compensation/fringe-benefits-pool/"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hyperlink" Target="https://www.fa.ufl.edu/wp-content/uploads/2019/04/7XXXXX-Operating-Expenses-Non-Payroll.pdf" TargetMode="Externa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fa.ufl.edu/wp-content/uploads/2019/04/7XXXXX-Operating-Expenses-Non-Payroll.pdf"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J100"/>
  <sheetViews>
    <sheetView zoomScaleNormal="100" workbookViewId="0">
      <selection activeCell="M23" sqref="M23"/>
    </sheetView>
  </sheetViews>
  <sheetFormatPr defaultColWidth="9.140625" defaultRowHeight="12.75"/>
  <cols>
    <col min="1" max="9" width="9.140625" style="153"/>
    <col min="10" max="10" width="9.7109375" style="153" customWidth="1"/>
    <col min="11" max="16384" width="9.140625" style="153"/>
  </cols>
  <sheetData>
    <row r="1" spans="1:10" ht="20.25">
      <c r="A1" s="325" t="s">
        <v>41</v>
      </c>
      <c r="B1" s="325"/>
      <c r="C1" s="325"/>
      <c r="D1" s="325"/>
      <c r="E1" s="325"/>
      <c r="F1" s="325"/>
      <c r="G1" s="325"/>
      <c r="H1" s="325"/>
      <c r="I1" s="325"/>
      <c r="J1" s="325"/>
    </row>
    <row r="2" spans="1:10" ht="20.25">
      <c r="A2" s="325" t="s">
        <v>121</v>
      </c>
      <c r="B2" s="325"/>
      <c r="C2" s="325"/>
      <c r="D2" s="325"/>
      <c r="E2" s="325"/>
      <c r="F2" s="325"/>
      <c r="G2" s="325"/>
      <c r="H2" s="325"/>
      <c r="I2" s="325"/>
      <c r="J2" s="325"/>
    </row>
    <row r="3" spans="1:10" ht="21" thickBot="1">
      <c r="A3" s="326" t="s">
        <v>94</v>
      </c>
      <c r="B3" s="326"/>
      <c r="C3" s="326"/>
      <c r="D3" s="326"/>
      <c r="E3" s="326"/>
      <c r="F3" s="326"/>
      <c r="G3" s="326"/>
      <c r="H3" s="326"/>
      <c r="I3" s="326"/>
      <c r="J3" s="326"/>
    </row>
    <row r="4" spans="1:10" ht="20.25">
      <c r="A4" s="248"/>
      <c r="B4" s="248"/>
      <c r="C4" s="248"/>
      <c r="D4" s="248"/>
      <c r="E4" s="248"/>
      <c r="F4" s="248"/>
      <c r="G4" s="248"/>
      <c r="H4" s="248"/>
      <c r="I4" s="248"/>
      <c r="J4" s="248"/>
    </row>
    <row r="5" spans="1:10" s="152" customFormat="1" ht="15">
      <c r="A5" s="151" t="s">
        <v>68</v>
      </c>
    </row>
    <row r="6" spans="1:10" s="152" customFormat="1" ht="15">
      <c r="A6" s="151"/>
    </row>
    <row r="7" spans="1:10" s="152" customFormat="1" ht="15" customHeight="1">
      <c r="A7" s="324" t="s">
        <v>133</v>
      </c>
      <c r="B7" s="324"/>
      <c r="C7" s="324"/>
      <c r="D7" s="324"/>
      <c r="E7" s="324"/>
      <c r="F7" s="324"/>
      <c r="G7" s="324"/>
      <c r="H7" s="324"/>
      <c r="I7" s="324"/>
      <c r="J7" s="324"/>
    </row>
    <row r="8" spans="1:10" s="152" customFormat="1" ht="15" customHeight="1">
      <c r="A8" s="324"/>
      <c r="B8" s="324"/>
      <c r="C8" s="324"/>
      <c r="D8" s="324"/>
      <c r="E8" s="324"/>
      <c r="F8" s="324"/>
      <c r="G8" s="324"/>
      <c r="H8" s="324"/>
      <c r="I8" s="324"/>
      <c r="J8" s="324"/>
    </row>
    <row r="9" spans="1:10" s="152" customFormat="1" ht="15" customHeight="1">
      <c r="A9" s="324"/>
      <c r="B9" s="324"/>
      <c r="C9" s="324"/>
      <c r="D9" s="324"/>
      <c r="E9" s="324"/>
      <c r="F9" s="324"/>
      <c r="G9" s="324"/>
      <c r="H9" s="324"/>
      <c r="I9" s="324"/>
      <c r="J9" s="324"/>
    </row>
    <row r="10" spans="1:10" s="152" customFormat="1" ht="15" customHeight="1">
      <c r="A10" s="324"/>
      <c r="B10" s="324"/>
      <c r="C10" s="324"/>
      <c r="D10" s="324"/>
      <c r="E10" s="324"/>
      <c r="F10" s="324"/>
      <c r="G10" s="324"/>
      <c r="H10" s="324"/>
      <c r="I10" s="324"/>
      <c r="J10" s="324"/>
    </row>
    <row r="11" spans="1:10" s="152" customFormat="1" ht="50.25" customHeight="1">
      <c r="A11" s="324"/>
      <c r="B11" s="324"/>
      <c r="C11" s="324"/>
      <c r="D11" s="324"/>
      <c r="E11" s="324"/>
      <c r="F11" s="324"/>
      <c r="G11" s="324"/>
      <c r="H11" s="324"/>
      <c r="I11" s="324"/>
      <c r="J11" s="324"/>
    </row>
    <row r="12" spans="1:10" s="152" customFormat="1" ht="8.25" customHeight="1"/>
    <row r="13" spans="1:10" s="152" customFormat="1" ht="15" customHeight="1">
      <c r="A13" s="324" t="s">
        <v>134</v>
      </c>
      <c r="B13" s="324"/>
      <c r="C13" s="324"/>
      <c r="D13" s="324"/>
      <c r="E13" s="324"/>
      <c r="F13" s="324"/>
      <c r="G13" s="324"/>
      <c r="H13" s="324"/>
      <c r="I13" s="324"/>
      <c r="J13" s="324"/>
    </row>
    <row r="14" spans="1:10" s="152" customFormat="1" ht="15" customHeight="1">
      <c r="A14" s="324"/>
      <c r="B14" s="324"/>
      <c r="C14" s="324"/>
      <c r="D14" s="324"/>
      <c r="E14" s="324"/>
      <c r="F14" s="324"/>
      <c r="G14" s="324"/>
      <c r="H14" s="324"/>
      <c r="I14" s="324"/>
      <c r="J14" s="324"/>
    </row>
    <row r="15" spans="1:10" s="152" customFormat="1" ht="48" customHeight="1">
      <c r="A15" s="324"/>
      <c r="B15" s="324"/>
      <c r="C15" s="324"/>
      <c r="D15" s="324"/>
      <c r="E15" s="324"/>
      <c r="F15" s="324"/>
      <c r="G15" s="324"/>
      <c r="H15" s="324"/>
      <c r="I15" s="324"/>
      <c r="J15" s="324"/>
    </row>
    <row r="16" spans="1:10" s="152" customFormat="1" ht="15"/>
    <row r="17" spans="1:10" s="152" customFormat="1" ht="15">
      <c r="A17" s="204" t="s">
        <v>84</v>
      </c>
    </row>
    <row r="18" spans="1:10" s="152" customFormat="1" ht="15">
      <c r="A18" s="204"/>
    </row>
    <row r="19" spans="1:10" s="152" customFormat="1" ht="15" customHeight="1">
      <c r="A19" s="151" t="s">
        <v>135</v>
      </c>
      <c r="B19" s="259"/>
      <c r="C19" s="259"/>
      <c r="D19" s="259"/>
      <c r="E19" s="259"/>
      <c r="F19" s="259"/>
      <c r="G19" s="259"/>
      <c r="H19" s="259"/>
      <c r="I19" s="259"/>
      <c r="J19" s="259"/>
    </row>
    <row r="20" spans="1:10" s="152" customFormat="1" ht="12" customHeight="1">
      <c r="A20" s="151"/>
      <c r="B20" s="259"/>
      <c r="C20" s="259"/>
      <c r="D20" s="259"/>
      <c r="E20" s="259"/>
      <c r="F20" s="259"/>
      <c r="G20" s="259"/>
      <c r="H20" s="259"/>
      <c r="I20" s="259"/>
      <c r="J20" s="259"/>
    </row>
    <row r="21" spans="1:10" s="152" customFormat="1" ht="15" customHeight="1">
      <c r="A21" s="324" t="s">
        <v>143</v>
      </c>
      <c r="B21" s="324"/>
      <c r="C21" s="324"/>
      <c r="D21" s="324"/>
      <c r="E21" s="324"/>
      <c r="F21" s="324"/>
      <c r="G21" s="324"/>
      <c r="H21" s="324"/>
      <c r="I21" s="324"/>
      <c r="J21" s="324"/>
    </row>
    <row r="22" spans="1:10" s="152" customFormat="1" ht="15" customHeight="1">
      <c r="A22" s="324"/>
      <c r="B22" s="324"/>
      <c r="C22" s="324"/>
      <c r="D22" s="324"/>
      <c r="E22" s="324"/>
      <c r="F22" s="324"/>
      <c r="G22" s="324"/>
      <c r="H22" s="324"/>
      <c r="I22" s="324"/>
      <c r="J22" s="324"/>
    </row>
    <row r="23" spans="1:10" s="152" customFormat="1" ht="15" customHeight="1">
      <c r="A23" s="324"/>
      <c r="B23" s="324"/>
      <c r="C23" s="324"/>
      <c r="D23" s="324"/>
      <c r="E23" s="324"/>
      <c r="F23" s="324"/>
      <c r="G23" s="324"/>
      <c r="H23" s="324"/>
      <c r="I23" s="324"/>
      <c r="J23" s="324"/>
    </row>
    <row r="24" spans="1:10" s="152" customFormat="1" ht="15" customHeight="1">
      <c r="A24" s="324"/>
      <c r="B24" s="324"/>
      <c r="C24" s="324"/>
      <c r="D24" s="324"/>
      <c r="E24" s="324"/>
      <c r="F24" s="324"/>
      <c r="G24" s="324"/>
      <c r="H24" s="324"/>
      <c r="I24" s="324"/>
      <c r="J24" s="324"/>
    </row>
    <row r="25" spans="1:10" s="152" customFormat="1" ht="15" customHeight="1">
      <c r="A25" s="324"/>
      <c r="B25" s="324"/>
      <c r="C25" s="324"/>
      <c r="D25" s="324"/>
      <c r="E25" s="324"/>
      <c r="F25" s="324"/>
      <c r="G25" s="324"/>
      <c r="H25" s="324"/>
      <c r="I25" s="324"/>
      <c r="J25" s="324"/>
    </row>
    <row r="26" spans="1:10" s="152" customFormat="1" ht="77.25" customHeight="1">
      <c r="A26" s="324"/>
      <c r="B26" s="324"/>
      <c r="C26" s="324"/>
      <c r="D26" s="324"/>
      <c r="E26" s="324"/>
      <c r="F26" s="324"/>
      <c r="G26" s="324"/>
      <c r="H26" s="324"/>
      <c r="I26" s="324"/>
      <c r="J26" s="324"/>
    </row>
    <row r="27" spans="1:10" s="152" customFormat="1" ht="15" customHeight="1">
      <c r="A27" s="259"/>
      <c r="B27" s="259"/>
      <c r="C27" s="259"/>
      <c r="D27" s="259"/>
      <c r="E27" s="259"/>
      <c r="F27" s="259"/>
      <c r="G27" s="259"/>
      <c r="H27" s="259"/>
      <c r="I27" s="259"/>
      <c r="J27" s="259"/>
    </row>
    <row r="28" spans="1:10" s="152" customFormat="1" ht="15">
      <c r="A28" s="151" t="s">
        <v>144</v>
      </c>
    </row>
    <row r="29" spans="1:10" s="152" customFormat="1" ht="9.9499999999999993" customHeight="1"/>
    <row r="30" spans="1:10" s="152" customFormat="1" ht="15" customHeight="1">
      <c r="A30" s="324" t="s">
        <v>118</v>
      </c>
      <c r="B30" s="324"/>
      <c r="C30" s="324"/>
      <c r="D30" s="324"/>
      <c r="E30" s="324"/>
      <c r="F30" s="324"/>
      <c r="G30" s="324"/>
      <c r="H30" s="324"/>
      <c r="I30" s="324"/>
      <c r="J30" s="324"/>
    </row>
    <row r="31" spans="1:10" s="152" customFormat="1" ht="15" customHeight="1">
      <c r="A31" s="324"/>
      <c r="B31" s="324"/>
      <c r="C31" s="324"/>
      <c r="D31" s="324"/>
      <c r="E31" s="324"/>
      <c r="F31" s="324"/>
      <c r="G31" s="324"/>
      <c r="H31" s="324"/>
      <c r="I31" s="324"/>
      <c r="J31" s="324"/>
    </row>
    <row r="32" spans="1:10" s="152" customFormat="1" ht="15" customHeight="1">
      <c r="A32" s="324"/>
      <c r="B32" s="324"/>
      <c r="C32" s="324"/>
      <c r="D32" s="324"/>
      <c r="E32" s="324"/>
      <c r="F32" s="324"/>
      <c r="G32" s="324"/>
      <c r="H32" s="324"/>
      <c r="I32" s="324"/>
      <c r="J32" s="324"/>
    </row>
    <row r="33" spans="1:10" s="152" customFormat="1" ht="15" customHeight="1">
      <c r="A33" s="324"/>
      <c r="B33" s="324"/>
      <c r="C33" s="324"/>
      <c r="D33" s="324"/>
      <c r="E33" s="324"/>
      <c r="F33" s="324"/>
      <c r="G33" s="324"/>
      <c r="H33" s="324"/>
      <c r="I33" s="324"/>
      <c r="J33" s="324"/>
    </row>
    <row r="34" spans="1:10" s="152" customFormat="1" ht="15" customHeight="1">
      <c r="A34" s="324"/>
      <c r="B34" s="324"/>
      <c r="C34" s="324"/>
      <c r="D34" s="324"/>
      <c r="E34" s="324"/>
      <c r="F34" s="324"/>
      <c r="G34" s="324"/>
      <c r="H34" s="324"/>
      <c r="I34" s="324"/>
      <c r="J34" s="324"/>
    </row>
    <row r="35" spans="1:10" s="152" customFormat="1" ht="15" customHeight="1">
      <c r="A35" s="324"/>
      <c r="B35" s="324"/>
      <c r="C35" s="324"/>
      <c r="D35" s="324"/>
      <c r="E35" s="324"/>
      <c r="F35" s="324"/>
      <c r="G35" s="324"/>
      <c r="H35" s="324"/>
      <c r="I35" s="324"/>
      <c r="J35" s="324"/>
    </row>
    <row r="36" spans="1:10" s="152" customFormat="1" ht="15" customHeight="1">
      <c r="A36" s="324"/>
      <c r="B36" s="324"/>
      <c r="C36" s="324"/>
      <c r="D36" s="324"/>
      <c r="E36" s="324"/>
      <c r="F36" s="324"/>
      <c r="G36" s="324"/>
      <c r="H36" s="324"/>
      <c r="I36" s="324"/>
      <c r="J36" s="324"/>
    </row>
    <row r="37" spans="1:10" s="152" customFormat="1" ht="15" customHeight="1">
      <c r="A37" s="324"/>
      <c r="B37" s="324"/>
      <c r="C37" s="324"/>
      <c r="D37" s="324"/>
      <c r="E37" s="324"/>
      <c r="F37" s="324"/>
      <c r="G37" s="324"/>
      <c r="H37" s="324"/>
      <c r="I37" s="324"/>
      <c r="J37" s="324"/>
    </row>
    <row r="38" spans="1:10" s="152" customFormat="1" ht="60" customHeight="1">
      <c r="A38" s="324"/>
      <c r="B38" s="324"/>
      <c r="C38" s="324"/>
      <c r="D38" s="324"/>
      <c r="E38" s="324"/>
      <c r="F38" s="324"/>
      <c r="G38" s="324"/>
      <c r="H38" s="324"/>
      <c r="I38" s="324"/>
      <c r="J38" s="324"/>
    </row>
    <row r="39" spans="1:10" s="152" customFormat="1" ht="15"/>
    <row r="40" spans="1:10" s="152" customFormat="1" ht="15">
      <c r="A40" s="151" t="s">
        <v>147</v>
      </c>
    </row>
    <row r="41" spans="1:10" s="152" customFormat="1" ht="9.75" customHeight="1"/>
    <row r="42" spans="1:10" s="152" customFormat="1" ht="15" customHeight="1">
      <c r="A42" s="324" t="s">
        <v>150</v>
      </c>
      <c r="B42" s="324"/>
      <c r="C42" s="324"/>
      <c r="D42" s="324"/>
      <c r="E42" s="324"/>
      <c r="F42" s="324"/>
      <c r="G42" s="324"/>
      <c r="H42" s="324"/>
      <c r="I42" s="324"/>
      <c r="J42" s="324"/>
    </row>
    <row r="43" spans="1:10" s="152" customFormat="1" ht="15" customHeight="1">
      <c r="A43" s="324"/>
      <c r="B43" s="324"/>
      <c r="C43" s="324"/>
      <c r="D43" s="324"/>
      <c r="E43" s="324"/>
      <c r="F43" s="324"/>
      <c r="G43" s="324"/>
      <c r="H43" s="324"/>
      <c r="I43" s="324"/>
      <c r="J43" s="324"/>
    </row>
    <row r="44" spans="1:10" s="152" customFormat="1" ht="15" customHeight="1">
      <c r="A44" s="324"/>
      <c r="B44" s="324"/>
      <c r="C44" s="324"/>
      <c r="D44" s="324"/>
      <c r="E44" s="324"/>
      <c r="F44" s="324"/>
      <c r="G44" s="324"/>
      <c r="H44" s="324"/>
      <c r="I44" s="324"/>
      <c r="J44" s="324"/>
    </row>
    <row r="45" spans="1:10" s="152" customFormat="1" ht="15" customHeight="1">
      <c r="A45" s="324"/>
      <c r="B45" s="324"/>
      <c r="C45" s="324"/>
      <c r="D45" s="324"/>
      <c r="E45" s="324"/>
      <c r="F45" s="324"/>
      <c r="G45" s="324"/>
      <c r="H45" s="324"/>
      <c r="I45" s="324"/>
      <c r="J45" s="324"/>
    </row>
    <row r="46" spans="1:10" s="152" customFormat="1" ht="15" customHeight="1">
      <c r="A46" s="324"/>
      <c r="B46" s="324"/>
      <c r="C46" s="324"/>
      <c r="D46" s="324"/>
      <c r="E46" s="324"/>
      <c r="F46" s="324"/>
      <c r="G46" s="324"/>
      <c r="H46" s="324"/>
      <c r="I46" s="324"/>
      <c r="J46" s="324"/>
    </row>
    <row r="47" spans="1:10" s="152" customFormat="1" ht="51" customHeight="1">
      <c r="A47" s="324"/>
      <c r="B47" s="324"/>
      <c r="C47" s="324"/>
      <c r="D47" s="324"/>
      <c r="E47" s="324"/>
      <c r="F47" s="324"/>
      <c r="G47" s="324"/>
      <c r="H47" s="324"/>
      <c r="I47" s="324"/>
      <c r="J47" s="324"/>
    </row>
    <row r="48" spans="1:10" s="152" customFormat="1" ht="15" customHeight="1">
      <c r="A48" s="247"/>
      <c r="B48" s="247"/>
      <c r="C48" s="247"/>
      <c r="D48" s="247"/>
      <c r="E48" s="247"/>
      <c r="F48" s="247"/>
      <c r="G48" s="247"/>
      <c r="H48" s="247"/>
      <c r="I48" s="247"/>
      <c r="J48" s="247"/>
    </row>
    <row r="49" spans="1:10" s="152" customFormat="1" ht="15">
      <c r="A49" s="151" t="s">
        <v>148</v>
      </c>
    </row>
    <row r="50" spans="1:10" s="152" customFormat="1" ht="9.9499999999999993" customHeight="1"/>
    <row r="51" spans="1:10" s="152" customFormat="1" ht="15" customHeight="1">
      <c r="A51" s="324" t="s">
        <v>119</v>
      </c>
      <c r="B51" s="324"/>
      <c r="C51" s="324"/>
      <c r="D51" s="324"/>
      <c r="E51" s="324"/>
      <c r="F51" s="324"/>
      <c r="G51" s="324"/>
      <c r="H51" s="324"/>
      <c r="I51" s="324"/>
      <c r="J51" s="324"/>
    </row>
    <row r="52" spans="1:10" s="152" customFormat="1" ht="15" customHeight="1">
      <c r="A52" s="324"/>
      <c r="B52" s="324"/>
      <c r="C52" s="324"/>
      <c r="D52" s="324"/>
      <c r="E52" s="324"/>
      <c r="F52" s="324"/>
      <c r="G52" s="324"/>
      <c r="H52" s="324"/>
      <c r="I52" s="324"/>
      <c r="J52" s="324"/>
    </row>
    <row r="53" spans="1:10" s="152" customFormat="1" ht="15" customHeight="1">
      <c r="A53" s="324"/>
      <c r="B53" s="324"/>
      <c r="C53" s="324"/>
      <c r="D53" s="324"/>
      <c r="E53" s="324"/>
      <c r="F53" s="324"/>
      <c r="G53" s="324"/>
      <c r="H53" s="324"/>
      <c r="I53" s="324"/>
      <c r="J53" s="324"/>
    </row>
    <row r="54" spans="1:10" s="152" customFormat="1" ht="15" customHeight="1">
      <c r="A54" s="324"/>
      <c r="B54" s="324"/>
      <c r="C54" s="324"/>
      <c r="D54" s="324"/>
      <c r="E54" s="324"/>
      <c r="F54" s="324"/>
      <c r="G54" s="324"/>
      <c r="H54" s="324"/>
      <c r="I54" s="324"/>
      <c r="J54" s="324"/>
    </row>
    <row r="55" spans="1:10" s="152" customFormat="1" ht="15" customHeight="1">
      <c r="A55" s="324"/>
      <c r="B55" s="324"/>
      <c r="C55" s="324"/>
      <c r="D55" s="324"/>
      <c r="E55" s="324"/>
      <c r="F55" s="324"/>
      <c r="G55" s="324"/>
      <c r="H55" s="324"/>
      <c r="I55" s="324"/>
      <c r="J55" s="324"/>
    </row>
    <row r="56" spans="1:10" s="152" customFormat="1" ht="23.25" customHeight="1">
      <c r="A56" s="324"/>
      <c r="B56" s="324"/>
      <c r="C56" s="324"/>
      <c r="D56" s="324"/>
      <c r="E56" s="324"/>
      <c r="F56" s="324"/>
      <c r="G56" s="324"/>
      <c r="H56" s="324"/>
      <c r="I56" s="324"/>
      <c r="J56" s="324"/>
    </row>
    <row r="57" spans="1:10" s="152" customFormat="1" ht="15"/>
    <row r="58" spans="1:10" s="152" customFormat="1" ht="15">
      <c r="A58" s="151" t="s">
        <v>151</v>
      </c>
    </row>
    <row r="59" spans="1:10" s="152" customFormat="1" ht="9.9499999999999993" customHeight="1"/>
    <row r="60" spans="1:10" s="152" customFormat="1" ht="15" customHeight="1">
      <c r="A60" s="324" t="s">
        <v>122</v>
      </c>
      <c r="B60" s="324"/>
      <c r="C60" s="324"/>
      <c r="D60" s="324"/>
      <c r="E60" s="324"/>
      <c r="F60" s="324"/>
      <c r="G60" s="324"/>
      <c r="H60" s="324"/>
      <c r="I60" s="324"/>
      <c r="J60" s="324"/>
    </row>
    <row r="61" spans="1:10" s="152" customFormat="1" ht="15" customHeight="1">
      <c r="A61" s="324"/>
      <c r="B61" s="324"/>
      <c r="C61" s="324"/>
      <c r="D61" s="324"/>
      <c r="E61" s="324"/>
      <c r="F61" s="324"/>
      <c r="G61" s="324"/>
      <c r="H61" s="324"/>
      <c r="I61" s="324"/>
      <c r="J61" s="324"/>
    </row>
    <row r="62" spans="1:10" s="152" customFormat="1" ht="15" customHeight="1">
      <c r="A62" s="324"/>
      <c r="B62" s="324"/>
      <c r="C62" s="324"/>
      <c r="D62" s="324"/>
      <c r="E62" s="324"/>
      <c r="F62" s="324"/>
      <c r="G62" s="324"/>
      <c r="H62" s="324"/>
      <c r="I62" s="324"/>
      <c r="J62" s="324"/>
    </row>
    <row r="63" spans="1:10" s="152" customFormat="1" ht="15" customHeight="1">
      <c r="A63" s="288"/>
      <c r="B63" s="288"/>
      <c r="C63" s="288"/>
      <c r="D63" s="288"/>
      <c r="E63" s="288"/>
      <c r="F63" s="288"/>
      <c r="G63" s="288"/>
      <c r="H63" s="288"/>
      <c r="I63" s="288"/>
      <c r="J63" s="288"/>
    </row>
    <row r="64" spans="1:10" s="152" customFormat="1" ht="15">
      <c r="A64" s="151" t="s">
        <v>152</v>
      </c>
    </row>
    <row r="65" spans="1:10" s="152" customFormat="1" ht="15" customHeight="1">
      <c r="A65" s="288"/>
      <c r="B65" s="288"/>
      <c r="C65" s="288"/>
      <c r="D65" s="288"/>
      <c r="E65" s="288"/>
      <c r="F65" s="288"/>
      <c r="G65" s="288"/>
      <c r="H65" s="288"/>
      <c r="I65" s="288"/>
      <c r="J65" s="288"/>
    </row>
    <row r="66" spans="1:10" s="152" customFormat="1" ht="15" customHeight="1">
      <c r="A66" s="324" t="s">
        <v>158</v>
      </c>
      <c r="B66" s="324"/>
      <c r="C66" s="324"/>
      <c r="D66" s="324"/>
      <c r="E66" s="324"/>
      <c r="F66" s="324"/>
      <c r="G66" s="324"/>
      <c r="H66" s="324"/>
      <c r="I66" s="324"/>
      <c r="J66" s="324"/>
    </row>
    <row r="67" spans="1:10" s="152" customFormat="1" ht="15" customHeight="1">
      <c r="A67" s="324"/>
      <c r="B67" s="324"/>
      <c r="C67" s="324"/>
      <c r="D67" s="324"/>
      <c r="E67" s="324"/>
      <c r="F67" s="324"/>
      <c r="G67" s="324"/>
      <c r="H67" s="324"/>
      <c r="I67" s="324"/>
      <c r="J67" s="324"/>
    </row>
    <row r="68" spans="1:10" s="152" customFormat="1" ht="15" customHeight="1">
      <c r="A68" s="324"/>
      <c r="B68" s="324"/>
      <c r="C68" s="324"/>
      <c r="D68" s="324"/>
      <c r="E68" s="324"/>
      <c r="F68" s="324"/>
      <c r="G68" s="324"/>
      <c r="H68" s="324"/>
      <c r="I68" s="324"/>
      <c r="J68" s="324"/>
    </row>
    <row r="69" spans="1:10" s="152" customFormat="1" ht="15" customHeight="1">
      <c r="A69" s="324"/>
      <c r="B69" s="324"/>
      <c r="C69" s="324"/>
      <c r="D69" s="324"/>
      <c r="E69" s="324"/>
      <c r="F69" s="324"/>
      <c r="G69" s="324"/>
      <c r="H69" s="324"/>
      <c r="I69" s="324"/>
      <c r="J69" s="324"/>
    </row>
    <row r="70" spans="1:10" s="152" customFormat="1" ht="15"/>
    <row r="71" spans="1:10" s="152" customFormat="1" ht="15">
      <c r="A71" s="203" t="s">
        <v>82</v>
      </c>
    </row>
    <row r="72" spans="1:10" s="152" customFormat="1" ht="15"/>
    <row r="73" spans="1:10" s="152" customFormat="1" ht="15" customHeight="1">
      <c r="A73" s="324" t="s">
        <v>159</v>
      </c>
      <c r="B73" s="324"/>
      <c r="C73" s="324"/>
      <c r="D73" s="324"/>
      <c r="E73" s="324"/>
      <c r="F73" s="324"/>
      <c r="G73" s="324"/>
      <c r="H73" s="324"/>
      <c r="I73" s="324"/>
      <c r="J73" s="324"/>
    </row>
    <row r="74" spans="1:10" s="152" customFormat="1" ht="15" customHeight="1">
      <c r="A74" s="324"/>
      <c r="B74" s="324"/>
      <c r="C74" s="324"/>
      <c r="D74" s="324"/>
      <c r="E74" s="324"/>
      <c r="F74" s="324"/>
      <c r="G74" s="324"/>
      <c r="H74" s="324"/>
      <c r="I74" s="324"/>
      <c r="J74" s="324"/>
    </row>
    <row r="75" spans="1:10" s="152" customFormat="1" ht="15" customHeight="1">
      <c r="A75" s="324"/>
      <c r="B75" s="324"/>
      <c r="C75" s="324"/>
      <c r="D75" s="324"/>
      <c r="E75" s="324"/>
      <c r="F75" s="324"/>
      <c r="G75" s="324"/>
      <c r="H75" s="324"/>
      <c r="I75" s="324"/>
      <c r="J75" s="324"/>
    </row>
    <row r="76" spans="1:10" s="152" customFormat="1" ht="15">
      <c r="A76" s="201"/>
      <c r="B76" s="201"/>
      <c r="C76" s="201"/>
      <c r="D76" s="201"/>
      <c r="E76" s="201"/>
      <c r="F76" s="201"/>
      <c r="G76" s="201"/>
      <c r="H76" s="201"/>
      <c r="I76" s="201"/>
      <c r="J76" s="201"/>
    </row>
    <row r="77" spans="1:10" s="152" customFormat="1" ht="16.5" customHeight="1">
      <c r="A77" s="324" t="s">
        <v>116</v>
      </c>
      <c r="B77" s="324"/>
      <c r="C77" s="324"/>
      <c r="D77" s="324"/>
      <c r="E77" s="324"/>
      <c r="F77" s="324"/>
      <c r="G77" s="324"/>
      <c r="H77" s="324"/>
      <c r="I77" s="324"/>
      <c r="J77" s="324"/>
    </row>
    <row r="78" spans="1:10" s="152" customFormat="1" ht="18.75" customHeight="1">
      <c r="A78" s="324"/>
      <c r="B78" s="324"/>
      <c r="C78" s="324"/>
      <c r="D78" s="324"/>
      <c r="E78" s="324"/>
      <c r="F78" s="324"/>
      <c r="G78" s="324"/>
      <c r="H78" s="324"/>
      <c r="I78" s="324"/>
      <c r="J78" s="324"/>
    </row>
    <row r="79" spans="1:10" s="152" customFormat="1" ht="15">
      <c r="A79" s="201"/>
      <c r="B79" s="201"/>
      <c r="C79" s="201"/>
      <c r="D79" s="201"/>
      <c r="E79" s="201"/>
      <c r="F79" s="201"/>
      <c r="G79" s="201"/>
      <c r="H79" s="201"/>
      <c r="I79" s="201"/>
      <c r="J79" s="201"/>
    </row>
    <row r="80" spans="1:10" s="152" customFormat="1" ht="15" customHeight="1">
      <c r="A80" s="324" t="s">
        <v>160</v>
      </c>
      <c r="B80" s="324"/>
      <c r="C80" s="324"/>
      <c r="D80" s="324"/>
      <c r="E80" s="324"/>
      <c r="F80" s="324"/>
      <c r="G80" s="324"/>
      <c r="H80" s="324"/>
      <c r="I80" s="324"/>
      <c r="J80" s="324"/>
    </row>
    <row r="81" spans="1:10" s="152" customFormat="1" ht="15" customHeight="1">
      <c r="A81" s="324"/>
      <c r="B81" s="324"/>
      <c r="C81" s="324"/>
      <c r="D81" s="324"/>
      <c r="E81" s="324"/>
      <c r="F81" s="324"/>
      <c r="G81" s="324"/>
      <c r="H81" s="324"/>
      <c r="I81" s="324"/>
      <c r="J81" s="324"/>
    </row>
    <row r="82" spans="1:10" s="152" customFormat="1" ht="15.75" customHeight="1">
      <c r="A82" s="201"/>
      <c r="B82" s="201"/>
      <c r="C82" s="201"/>
      <c r="D82" s="201"/>
      <c r="E82" s="201"/>
      <c r="F82" s="201"/>
      <c r="G82" s="201"/>
      <c r="H82" s="201"/>
      <c r="I82" s="201"/>
      <c r="J82" s="201"/>
    </row>
    <row r="83" spans="1:10" s="152" customFormat="1" ht="15" customHeight="1">
      <c r="A83" s="324" t="s">
        <v>120</v>
      </c>
      <c r="B83" s="324"/>
      <c r="C83" s="324"/>
      <c r="D83" s="324"/>
      <c r="E83" s="324"/>
      <c r="F83" s="324"/>
      <c r="G83" s="324"/>
      <c r="H83" s="324"/>
      <c r="I83" s="324"/>
      <c r="J83" s="324"/>
    </row>
    <row r="84" spans="1:10" s="152" customFormat="1" ht="49.5" customHeight="1">
      <c r="A84" s="324"/>
      <c r="B84" s="324"/>
      <c r="C84" s="324"/>
      <c r="D84" s="324"/>
      <c r="E84" s="324"/>
      <c r="F84" s="324"/>
      <c r="G84" s="324"/>
      <c r="H84" s="324"/>
      <c r="I84" s="324"/>
      <c r="J84" s="324"/>
    </row>
    <row r="85" spans="1:10" ht="15">
      <c r="A85" s="152"/>
    </row>
    <row r="86" spans="1:10" ht="18.75">
      <c r="A86" s="327" t="s">
        <v>74</v>
      </c>
      <c r="B86" s="327"/>
      <c r="C86" s="327"/>
      <c r="D86" s="327"/>
      <c r="E86" s="327"/>
      <c r="F86" s="327"/>
      <c r="G86" s="327"/>
      <c r="H86" s="327"/>
      <c r="I86" s="327"/>
      <c r="J86" s="327"/>
    </row>
    <row r="87" spans="1:10" ht="15">
      <c r="A87" s="152"/>
    </row>
    <row r="88" spans="1:10" ht="18.75">
      <c r="A88" s="328" t="s">
        <v>73</v>
      </c>
      <c r="B88" s="328"/>
      <c r="C88" s="328"/>
      <c r="D88" s="328"/>
      <c r="E88" s="328"/>
      <c r="F88" s="328"/>
      <c r="G88" s="328"/>
      <c r="H88" s="328"/>
      <c r="I88" s="328"/>
      <c r="J88" s="328"/>
    </row>
    <row r="89" spans="1:10" ht="15">
      <c r="A89" s="152"/>
    </row>
    <row r="90" spans="1:10" ht="15">
      <c r="A90" s="152"/>
    </row>
    <row r="91" spans="1:10" ht="15">
      <c r="A91" s="152"/>
    </row>
    <row r="92" spans="1:10" ht="15">
      <c r="A92" s="152"/>
    </row>
    <row r="93" spans="1:10" ht="15">
      <c r="A93" s="152"/>
    </row>
    <row r="94" spans="1:10" ht="15">
      <c r="A94" s="152"/>
    </row>
    <row r="95" spans="1:10" ht="15">
      <c r="A95" s="152"/>
    </row>
    <row r="96" spans="1:10" ht="15">
      <c r="A96" s="152"/>
    </row>
    <row r="97" spans="1:1" ht="15">
      <c r="A97" s="152"/>
    </row>
    <row r="98" spans="1:1" ht="15">
      <c r="A98" s="152"/>
    </row>
    <row r="99" spans="1:1" ht="15">
      <c r="A99" s="152"/>
    </row>
    <row r="100" spans="1:1" ht="15">
      <c r="A100" s="152"/>
    </row>
  </sheetData>
  <mergeCells count="17">
    <mergeCell ref="A83:J84"/>
    <mergeCell ref="A86:J86"/>
    <mergeCell ref="A88:J88"/>
    <mergeCell ref="A60:J62"/>
    <mergeCell ref="A73:J75"/>
    <mergeCell ref="A77:J78"/>
    <mergeCell ref="A80:J81"/>
    <mergeCell ref="A66:J69"/>
    <mergeCell ref="A13:J15"/>
    <mergeCell ref="A30:J38"/>
    <mergeCell ref="A51:J56"/>
    <mergeCell ref="A1:J1"/>
    <mergeCell ref="A2:J2"/>
    <mergeCell ref="A3:J3"/>
    <mergeCell ref="A7:J11"/>
    <mergeCell ref="A42:J47"/>
    <mergeCell ref="A21:J26"/>
  </mergeCells>
  <hyperlinks>
    <hyperlink ref="A88" r:id="rId1" xr:uid="{00000000-0004-0000-0200-000000000000}"/>
  </hyperlinks>
  <pageMargins left="0.7" right="0.7" top="0.75" bottom="0.75" header="0.3" footer="0.3"/>
  <pageSetup scale="86" orientation="portrait" r:id="rId2"/>
  <rowBreaks count="2" manualBreakCount="2">
    <brk id="27" max="9" man="1"/>
    <brk id="57"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N30"/>
  <sheetViews>
    <sheetView zoomScaleNormal="100" workbookViewId="0">
      <selection activeCell="T15" sqref="T15"/>
    </sheetView>
  </sheetViews>
  <sheetFormatPr defaultColWidth="9.140625" defaultRowHeight="15"/>
  <cols>
    <col min="1" max="1" width="47.7109375" style="12" customWidth="1"/>
    <col min="2" max="2" width="2" style="12" customWidth="1"/>
    <col min="3" max="3" width="11.42578125" style="12" bestFit="1" customWidth="1"/>
    <col min="4" max="4" width="0.7109375" style="71" customWidth="1"/>
    <col min="5" max="5" width="11.5703125" style="12" customWidth="1"/>
    <col min="6" max="6" width="1.42578125" style="22" customWidth="1"/>
    <col min="7" max="7" width="11.5703125" style="22" customWidth="1"/>
    <col min="8" max="8" width="1.42578125" style="22" customWidth="1"/>
    <col min="9" max="9" width="11.5703125" style="12" customWidth="1"/>
    <col min="10" max="10" width="1.5703125" style="71" customWidth="1"/>
    <col min="11" max="11" width="11.140625" style="12" customWidth="1"/>
    <col min="12" max="12" width="1.85546875" style="12" customWidth="1"/>
    <col min="13" max="16384" width="9.140625" style="12"/>
  </cols>
  <sheetData>
    <row r="1" spans="1:14" ht="20.25">
      <c r="A1" s="402" t="s">
        <v>41</v>
      </c>
      <c r="B1" s="402"/>
      <c r="C1" s="402"/>
      <c r="D1" s="402"/>
      <c r="E1" s="402"/>
      <c r="F1" s="402"/>
      <c r="G1" s="402"/>
      <c r="H1" s="402"/>
      <c r="I1" s="402"/>
      <c r="J1" s="402"/>
      <c r="K1" s="402"/>
    </row>
    <row r="2" spans="1:14" ht="20.25">
      <c r="A2" s="402" t="s">
        <v>123</v>
      </c>
      <c r="B2" s="402"/>
      <c r="C2" s="402"/>
      <c r="D2" s="402"/>
      <c r="E2" s="402"/>
      <c r="F2" s="402"/>
      <c r="G2" s="402"/>
      <c r="H2" s="402"/>
      <c r="I2" s="402"/>
      <c r="J2" s="402"/>
      <c r="K2" s="402"/>
    </row>
    <row r="3" spans="1:14" ht="21" thickBot="1">
      <c r="A3" s="419" t="s">
        <v>55</v>
      </c>
      <c r="B3" s="419"/>
      <c r="C3" s="419"/>
      <c r="D3" s="419"/>
      <c r="E3" s="419"/>
      <c r="F3" s="419"/>
      <c r="G3" s="419"/>
      <c r="H3" s="419"/>
      <c r="I3" s="419"/>
      <c r="J3" s="419"/>
      <c r="K3" s="419"/>
    </row>
    <row r="4" spans="1:14">
      <c r="A4" s="253"/>
      <c r="B4" s="253"/>
      <c r="C4" s="253"/>
      <c r="D4" s="253"/>
      <c r="E4" s="253"/>
      <c r="F4" s="253"/>
      <c r="G4" s="253"/>
      <c r="H4" s="253"/>
      <c r="I4" s="86"/>
      <c r="J4" s="87"/>
      <c r="K4" s="88"/>
    </row>
    <row r="5" spans="1:14" ht="18.75">
      <c r="A5" s="252" t="s">
        <v>76</v>
      </c>
      <c r="B5" s="252"/>
      <c r="C5" s="252"/>
      <c r="D5" s="252"/>
      <c r="E5" s="252"/>
      <c r="F5" s="252"/>
      <c r="G5" s="252"/>
      <c r="H5" s="252"/>
      <c r="I5" s="252"/>
      <c r="J5" s="252"/>
      <c r="K5" s="252"/>
    </row>
    <row r="6" spans="1:14">
      <c r="A6" s="84"/>
      <c r="B6" s="84"/>
      <c r="C6" s="86"/>
      <c r="D6" s="89"/>
      <c r="E6" s="86"/>
      <c r="F6" s="89"/>
      <c r="G6" s="89"/>
      <c r="H6" s="89"/>
      <c r="I6" s="86"/>
      <c r="J6" s="87"/>
      <c r="K6" s="88"/>
    </row>
    <row r="7" spans="1:14" ht="31.5" customHeight="1">
      <c r="A7" s="91"/>
      <c r="B7" s="91"/>
      <c r="C7" s="105">
        <f>'2. Proposed Usage'!A11</f>
        <v>0</v>
      </c>
      <c r="D7" s="92"/>
      <c r="E7" s="105">
        <f>'2. Proposed Usage'!A12</f>
        <v>0</v>
      </c>
      <c r="F7" s="92"/>
      <c r="G7" s="105">
        <f>'2. Proposed Usage'!A13</f>
        <v>0</v>
      </c>
      <c r="H7" s="92"/>
      <c r="I7" s="105">
        <f>'2. Proposed Usage'!A14</f>
        <v>0</v>
      </c>
      <c r="J7" s="92"/>
      <c r="K7" s="105">
        <f>'2. Proposed Usage'!A15</f>
        <v>0</v>
      </c>
    </row>
    <row r="8" spans="1:14">
      <c r="A8" s="91"/>
      <c r="B8" s="91"/>
      <c r="C8" s="90"/>
      <c r="D8" s="93"/>
      <c r="E8" s="90"/>
      <c r="F8" s="93"/>
      <c r="G8" s="90"/>
      <c r="H8" s="93"/>
      <c r="I8" s="90"/>
      <c r="J8" s="93"/>
      <c r="K8" s="90"/>
    </row>
    <row r="9" spans="1:14">
      <c r="A9" s="85" t="s">
        <v>54</v>
      </c>
      <c r="B9" s="85"/>
      <c r="C9" s="95" t="e">
        <f>+'Expense Summary'!E27</f>
        <v>#DIV/0!</v>
      </c>
      <c r="D9" s="112"/>
      <c r="E9" s="95" t="e">
        <f>+'Expense Summary'!G27</f>
        <v>#DIV/0!</v>
      </c>
      <c r="F9" s="113"/>
      <c r="G9" s="95" t="e">
        <f>+'Expense Summary'!I27</f>
        <v>#DIV/0!</v>
      </c>
      <c r="H9" s="113"/>
      <c r="I9" s="95" t="e">
        <f>+'Expense Summary'!K27</f>
        <v>#DIV/0!</v>
      </c>
      <c r="J9" s="112"/>
      <c r="K9" s="95" t="e">
        <f>+'Expense Summary'!M27</f>
        <v>#DIV/0!</v>
      </c>
      <c r="N9" s="126"/>
    </row>
    <row r="10" spans="1:14">
      <c r="A10" s="91" t="s">
        <v>109</v>
      </c>
      <c r="B10" s="91"/>
      <c r="C10" s="95" t="e">
        <f>'Expense Summary'!E46</f>
        <v>#DIV/0!</v>
      </c>
      <c r="D10" s="112"/>
      <c r="E10" s="95" t="e">
        <f>'Expense Summary'!G46</f>
        <v>#DIV/0!</v>
      </c>
      <c r="F10" s="113"/>
      <c r="G10" s="95" t="e">
        <f>'Expense Summary'!I46</f>
        <v>#DIV/0!</v>
      </c>
      <c r="H10" s="113"/>
      <c r="I10" s="95" t="e">
        <f>'Expense Summary'!K46</f>
        <v>#DIV/0!</v>
      </c>
      <c r="J10" s="112"/>
      <c r="K10" s="95" t="e">
        <f>'Expense Summary'!M46</f>
        <v>#DIV/0!</v>
      </c>
    </row>
    <row r="11" spans="1:14">
      <c r="A11" s="88"/>
      <c r="B11" s="88"/>
      <c r="C11" s="67"/>
      <c r="D11" s="68"/>
      <c r="E11" s="67"/>
      <c r="F11" s="68"/>
      <c r="G11" s="67"/>
      <c r="H11" s="68"/>
      <c r="I11" s="67"/>
      <c r="J11" s="68"/>
      <c r="K11" s="67"/>
    </row>
    <row r="12" spans="1:14">
      <c r="A12" s="85" t="s">
        <v>26</v>
      </c>
      <c r="B12" s="85"/>
      <c r="C12" s="63"/>
      <c r="D12" s="67"/>
      <c r="E12" s="63"/>
      <c r="F12" s="68"/>
      <c r="G12" s="63"/>
      <c r="H12" s="68"/>
      <c r="I12" s="63"/>
      <c r="J12" s="67"/>
      <c r="K12" s="63"/>
    </row>
    <row r="13" spans="1:14">
      <c r="A13" s="106" t="s">
        <v>24</v>
      </c>
      <c r="B13" s="88"/>
      <c r="C13" s="94" t="e">
        <f>ROUNDUP(C10,1)</f>
        <v>#DIV/0!</v>
      </c>
      <c r="D13" s="67"/>
      <c r="E13" s="94" t="e">
        <f>ROUNDUP(E10,1)</f>
        <v>#DIV/0!</v>
      </c>
      <c r="F13" s="87"/>
      <c r="G13" s="94" t="e">
        <f>ROUNDUP(G10,1)</f>
        <v>#DIV/0!</v>
      </c>
      <c r="H13" s="87"/>
      <c r="I13" s="94" t="e">
        <f>ROUNDUP(I10,1)</f>
        <v>#DIV/0!</v>
      </c>
      <c r="J13" s="67"/>
      <c r="K13" s="94" t="e">
        <f>ROUNDUP(K10,1)</f>
        <v>#DIV/0!</v>
      </c>
    </row>
    <row r="14" spans="1:14">
      <c r="A14" s="88"/>
      <c r="B14" s="88"/>
      <c r="C14" s="96"/>
      <c r="D14" s="98"/>
      <c r="E14" s="96"/>
      <c r="F14" s="99"/>
      <c r="G14" s="96"/>
      <c r="H14" s="99"/>
      <c r="I14" s="96"/>
      <c r="J14" s="98"/>
      <c r="K14" s="96"/>
      <c r="L14" s="97"/>
      <c r="M14" s="97"/>
    </row>
    <row r="15" spans="1:14">
      <c r="A15" s="88"/>
      <c r="B15" s="88"/>
      <c r="C15" s="100"/>
      <c r="D15" s="67"/>
      <c r="E15" s="100"/>
      <c r="F15" s="87"/>
      <c r="G15" s="100"/>
      <c r="H15" s="87"/>
      <c r="I15" s="100"/>
      <c r="J15" s="67"/>
      <c r="K15" s="100"/>
      <c r="L15" s="88"/>
      <c r="M15" s="88"/>
    </row>
    <row r="16" spans="1:14">
      <c r="A16" s="106" t="s">
        <v>35</v>
      </c>
      <c r="B16" s="88"/>
      <c r="C16" s="94" t="e">
        <f>ROUND(C20,1)</f>
        <v>#DIV/0!</v>
      </c>
      <c r="D16" s="67"/>
      <c r="E16" s="94" t="e">
        <f>ROUND(E20,1)</f>
        <v>#DIV/0!</v>
      </c>
      <c r="F16" s="87"/>
      <c r="G16" s="94" t="e">
        <f>ROUND(G20,1)</f>
        <v>#DIV/0!</v>
      </c>
      <c r="H16" s="87"/>
      <c r="I16" s="94" t="e">
        <f>ROUND(I20,1)</f>
        <v>#DIV/0!</v>
      </c>
      <c r="J16" s="67"/>
      <c r="K16" s="94" t="e">
        <f>ROUND(K20,1)</f>
        <v>#DIV/0!</v>
      </c>
      <c r="L16" s="88"/>
      <c r="M16" s="88"/>
    </row>
    <row r="17" spans="1:14">
      <c r="A17" s="88"/>
      <c r="B17" s="88"/>
      <c r="C17" s="100"/>
      <c r="D17" s="67"/>
      <c r="E17" s="100"/>
      <c r="F17" s="87"/>
      <c r="G17" s="100"/>
      <c r="H17" s="87"/>
      <c r="I17" s="100"/>
      <c r="J17" s="67"/>
      <c r="K17" s="100"/>
      <c r="L17" s="88"/>
      <c r="M17" s="88"/>
    </row>
    <row r="18" spans="1:14">
      <c r="A18" s="88" t="s">
        <v>140</v>
      </c>
      <c r="B18" s="88"/>
      <c r="C18" s="101">
        <f>'2. Proposed Usage'!H22</f>
        <v>0</v>
      </c>
      <c r="D18" s="68"/>
      <c r="E18" s="102">
        <f>'2. Proposed Usage'!H23</f>
        <v>0</v>
      </c>
      <c r="F18" s="68"/>
      <c r="G18" s="102">
        <f>'2. Proposed Usage'!H24</f>
        <v>0</v>
      </c>
      <c r="H18" s="68"/>
      <c r="I18" s="102">
        <f>'2. Proposed Usage'!H25</f>
        <v>0</v>
      </c>
      <c r="J18" s="68"/>
      <c r="K18" s="103">
        <f>'2. Proposed Usage'!H26</f>
        <v>0</v>
      </c>
      <c r="L18" s="88"/>
      <c r="M18" s="88"/>
      <c r="N18" s="126"/>
    </row>
    <row r="19" spans="1:14">
      <c r="A19" s="88" t="s">
        <v>113</v>
      </c>
      <c r="B19" s="88"/>
      <c r="C19" s="104" t="e">
        <f>ROUNDUP(C9,1)*C18</f>
        <v>#DIV/0!</v>
      </c>
      <c r="D19" s="67"/>
      <c r="E19" s="104" t="e">
        <f>ROUNDUP(E9,1)*E18</f>
        <v>#DIV/0!</v>
      </c>
      <c r="F19" s="87"/>
      <c r="G19" s="104" t="e">
        <f>ROUNDUP(G9,1)*G18</f>
        <v>#DIV/0!</v>
      </c>
      <c r="H19" s="87"/>
      <c r="I19" s="104" t="e">
        <f>ROUNDUP(I9,1)*I18</f>
        <v>#DIV/0!</v>
      </c>
      <c r="J19" s="67"/>
      <c r="K19" s="104" t="e">
        <f>ROUNDUP(K9,1)*K18</f>
        <v>#DIV/0!</v>
      </c>
      <c r="L19" s="88"/>
      <c r="M19" s="88"/>
    </row>
    <row r="20" spans="1:14">
      <c r="A20" s="88" t="s">
        <v>52</v>
      </c>
      <c r="B20" s="88"/>
      <c r="C20" s="104" t="e">
        <f>ROUND(C9,1)+C19</f>
        <v>#DIV/0!</v>
      </c>
      <c r="D20" s="67"/>
      <c r="E20" s="104" t="e">
        <f>ROUND(E9,1)+E19</f>
        <v>#DIV/0!</v>
      </c>
      <c r="F20" s="87"/>
      <c r="G20" s="104" t="e">
        <f>ROUND(G9,1)+G19</f>
        <v>#DIV/0!</v>
      </c>
      <c r="H20" s="87"/>
      <c r="I20" s="104" t="e">
        <f>ROUND(I9,1)+I19</f>
        <v>#DIV/0!</v>
      </c>
      <c r="J20" s="67"/>
      <c r="K20" s="104" t="e">
        <f>ROUND(K9,1)+K19</f>
        <v>#DIV/0!</v>
      </c>
      <c r="L20" s="88"/>
      <c r="M20" s="88"/>
    </row>
    <row r="21" spans="1:14">
      <c r="A21" s="88"/>
      <c r="B21" s="88"/>
      <c r="C21" s="87"/>
      <c r="D21" s="67"/>
      <c r="E21" s="87"/>
      <c r="F21" s="87"/>
      <c r="G21" s="87"/>
      <c r="H21" s="87"/>
      <c r="I21" s="87"/>
      <c r="J21" s="67"/>
      <c r="K21" s="87"/>
      <c r="L21" s="88"/>
      <c r="M21" s="88"/>
    </row>
    <row r="22" spans="1:14">
      <c r="A22" s="106" t="s">
        <v>28</v>
      </c>
      <c r="B22" s="88"/>
      <c r="C22" s="94" t="e">
        <f>ROUND(C26,1)</f>
        <v>#DIV/0!</v>
      </c>
      <c r="D22" s="67"/>
      <c r="E22" s="94" t="e">
        <f>ROUND(E26,1)</f>
        <v>#DIV/0!</v>
      </c>
      <c r="F22" s="87"/>
      <c r="G22" s="94" t="e">
        <f>ROUND(G26,1)</f>
        <v>#DIV/0!</v>
      </c>
      <c r="H22" s="87"/>
      <c r="I22" s="94" t="e">
        <f>ROUND(I26,1)</f>
        <v>#DIV/0!</v>
      </c>
      <c r="J22" s="67"/>
      <c r="K22" s="94" t="e">
        <f>ROUND(K26,1)</f>
        <v>#DIV/0!</v>
      </c>
      <c r="L22" s="88"/>
      <c r="M22" s="88"/>
    </row>
    <row r="23" spans="1:14">
      <c r="A23" s="88"/>
      <c r="B23" s="88"/>
      <c r="C23" s="67"/>
      <c r="D23" s="67"/>
      <c r="E23" s="67"/>
      <c r="F23" s="87"/>
      <c r="G23" s="67"/>
      <c r="H23" s="87"/>
      <c r="I23" s="67"/>
      <c r="J23" s="67"/>
      <c r="K23" s="67"/>
      <c r="L23" s="88"/>
      <c r="M23" s="88"/>
    </row>
    <row r="24" spans="1:14">
      <c r="A24" s="88" t="s">
        <v>141</v>
      </c>
      <c r="B24" s="88"/>
      <c r="C24" s="101">
        <f>'2. Proposed Usage'!J22</f>
        <v>0</v>
      </c>
      <c r="D24" s="68"/>
      <c r="E24" s="102">
        <f>'2. Proposed Usage'!J23</f>
        <v>0</v>
      </c>
      <c r="F24" s="68"/>
      <c r="G24" s="102">
        <f>'2. Proposed Usage'!J24</f>
        <v>0</v>
      </c>
      <c r="H24" s="68"/>
      <c r="I24" s="102">
        <f>'2. Proposed Usage'!J25</f>
        <v>0</v>
      </c>
      <c r="J24" s="68"/>
      <c r="K24" s="103">
        <f>'2. Proposed Usage'!J26</f>
        <v>0</v>
      </c>
      <c r="L24" s="88"/>
      <c r="M24" s="88"/>
    </row>
    <row r="25" spans="1:14">
      <c r="A25" s="88" t="s">
        <v>142</v>
      </c>
      <c r="B25" s="88"/>
      <c r="C25" s="104" t="e">
        <f>ROUNDUP(C9,1)*C24</f>
        <v>#DIV/0!</v>
      </c>
      <c r="D25" s="67"/>
      <c r="E25" s="104" t="e">
        <f>ROUNDUP(E9,1)*E24</f>
        <v>#DIV/0!</v>
      </c>
      <c r="F25" s="87"/>
      <c r="G25" s="104" t="e">
        <f>ROUNDUP(G9,1)*G24</f>
        <v>#DIV/0!</v>
      </c>
      <c r="H25" s="87"/>
      <c r="I25" s="104" t="e">
        <f>ROUNDUP(I9,1)*I24</f>
        <v>#DIV/0!</v>
      </c>
      <c r="J25" s="67"/>
      <c r="K25" s="104" t="e">
        <f>ROUNDUP(K9,1)*K24</f>
        <v>#DIV/0!</v>
      </c>
      <c r="L25" s="88"/>
      <c r="M25" s="88"/>
    </row>
    <row r="26" spans="1:14">
      <c r="A26" s="88" t="s">
        <v>53</v>
      </c>
      <c r="B26" s="88"/>
      <c r="C26" s="104" t="e">
        <f>ROUND(C9,1)+C25</f>
        <v>#DIV/0!</v>
      </c>
      <c r="D26" s="67"/>
      <c r="E26" s="104" t="e">
        <f>ROUND(E9,1)+E25</f>
        <v>#DIV/0!</v>
      </c>
      <c r="F26" s="87"/>
      <c r="G26" s="104" t="e">
        <f>ROUND(G9,1)+G25</f>
        <v>#DIV/0!</v>
      </c>
      <c r="H26" s="87"/>
      <c r="I26" s="104" t="e">
        <f>ROUND(I9,1)+I25</f>
        <v>#DIV/0!</v>
      </c>
      <c r="J26" s="67"/>
      <c r="K26" s="104" t="e">
        <f>ROUND(K9,1)+K25</f>
        <v>#DIV/0!</v>
      </c>
      <c r="L26" s="88"/>
      <c r="M26" s="88"/>
    </row>
    <row r="30" spans="1:14">
      <c r="A30" s="80" t="s">
        <v>39</v>
      </c>
    </row>
  </sheetData>
  <mergeCells count="3">
    <mergeCell ref="A1:K1"/>
    <mergeCell ref="A2:K2"/>
    <mergeCell ref="A3:K3"/>
  </mergeCells>
  <pageMargins left="0.7" right="0.7" top="0.75" bottom="0.75" header="0.3" footer="0.3"/>
  <pageSetup scale="8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pageSetUpPr fitToPage="1"/>
  </sheetPr>
  <dimension ref="A1:I36"/>
  <sheetViews>
    <sheetView zoomScaleNormal="100" workbookViewId="0">
      <selection activeCell="C22" sqref="C22"/>
    </sheetView>
  </sheetViews>
  <sheetFormatPr defaultColWidth="9.140625" defaultRowHeight="12.75"/>
  <cols>
    <col min="1" max="1" width="42.85546875" style="8" customWidth="1"/>
    <col min="2" max="3" width="14.28515625" style="8" customWidth="1"/>
    <col min="4" max="4" width="12.42578125" style="8" customWidth="1"/>
    <col min="5" max="5" width="11.85546875" style="8" bestFit="1" customWidth="1"/>
    <col min="6" max="6" width="13.42578125" style="8" bestFit="1" customWidth="1"/>
    <col min="7" max="16384" width="9.140625" style="8"/>
  </cols>
  <sheetData>
    <row r="1" spans="1:9" s="12" customFormat="1" ht="20.25">
      <c r="A1" s="402" t="s">
        <v>41</v>
      </c>
      <c r="B1" s="402"/>
      <c r="C1" s="402"/>
      <c r="D1" s="402"/>
      <c r="E1" s="402"/>
      <c r="F1" s="402"/>
    </row>
    <row r="2" spans="1:9" s="12" customFormat="1" ht="20.25">
      <c r="A2" s="402" t="s">
        <v>123</v>
      </c>
      <c r="B2" s="402"/>
      <c r="C2" s="402"/>
      <c r="D2" s="402"/>
      <c r="E2" s="402"/>
      <c r="F2" s="402"/>
    </row>
    <row r="3" spans="1:9" s="12" customFormat="1" ht="21" thickBot="1">
      <c r="A3" s="419" t="s">
        <v>27</v>
      </c>
      <c r="B3" s="419"/>
      <c r="C3" s="419"/>
      <c r="D3" s="419"/>
      <c r="E3" s="419"/>
      <c r="F3" s="419"/>
    </row>
    <row r="4" spans="1:9" ht="9.75" customHeight="1">
      <c r="A4" s="455"/>
      <c r="B4" s="455"/>
      <c r="C4" s="455"/>
      <c r="D4" s="455"/>
      <c r="E4" s="455"/>
      <c r="F4" s="455"/>
    </row>
    <row r="5" spans="1:9" ht="18.75">
      <c r="A5" s="451" t="s">
        <v>76</v>
      </c>
      <c r="B5" s="451"/>
      <c r="C5" s="451"/>
      <c r="D5" s="451"/>
      <c r="E5" s="451"/>
      <c r="F5" s="451"/>
    </row>
    <row r="6" spans="1:9" ht="18.75">
      <c r="A6" s="183"/>
      <c r="B6" s="183"/>
      <c r="C6" s="183"/>
      <c r="D6" s="183"/>
      <c r="E6" s="183"/>
      <c r="F6" s="183"/>
    </row>
    <row r="7" spans="1:9" s="12" customFormat="1" ht="15">
      <c r="A7" s="22"/>
      <c r="B7" s="107">
        <f>'2. Proposed Usage'!A11</f>
        <v>0</v>
      </c>
      <c r="C7" s="107" t="s">
        <v>33</v>
      </c>
      <c r="D7" s="452" t="s">
        <v>31</v>
      </c>
      <c r="E7" s="453"/>
      <c r="F7" s="454"/>
    </row>
    <row r="8" spans="1:9" s="12" customFormat="1" ht="15">
      <c r="A8" s="79" t="s">
        <v>56</v>
      </c>
      <c r="B8" s="109"/>
      <c r="C8" s="109"/>
      <c r="D8" s="25" t="s">
        <v>34</v>
      </c>
      <c r="E8" s="25" t="s">
        <v>32</v>
      </c>
      <c r="F8" s="25" t="s">
        <v>1</v>
      </c>
    </row>
    <row r="9" spans="1:9" s="12" customFormat="1" ht="15">
      <c r="A9" s="22" t="s">
        <v>34</v>
      </c>
      <c r="B9" s="110" t="e">
        <f>+'Rate Summary'!C13</f>
        <v>#DIV/0!</v>
      </c>
      <c r="C9" s="110">
        <f>'2. Proposed Usage'!C22+'2. Proposed Usage'!D22</f>
        <v>0</v>
      </c>
      <c r="D9" s="19" t="e">
        <f>+B9*C9</f>
        <v>#DIV/0!</v>
      </c>
      <c r="E9" s="111"/>
      <c r="F9" s="19" t="e">
        <f>SUM(D9:E9)</f>
        <v>#DIV/0!</v>
      </c>
    </row>
    <row r="10" spans="1:9" s="12" customFormat="1" ht="15">
      <c r="A10" s="22" t="s">
        <v>35</v>
      </c>
      <c r="B10" s="110" t="e">
        <f>+'Rate Summary'!C16</f>
        <v>#DIV/0!</v>
      </c>
      <c r="C10" s="110">
        <f>'2. Proposed Usage'!E22+'2. Proposed Usage'!F22+'2. Proposed Usage'!G22</f>
        <v>0</v>
      </c>
      <c r="D10" s="19" t="e">
        <f>+B9*C10</f>
        <v>#DIV/0!</v>
      </c>
      <c r="E10" s="19" t="e">
        <f>+(B10-B9)*C10</f>
        <v>#DIV/0!</v>
      </c>
      <c r="F10" s="19" t="e">
        <f>SUM(D10:E10)</f>
        <v>#DIV/0!</v>
      </c>
      <c r="I10" s="126"/>
    </row>
    <row r="11" spans="1:9" s="12" customFormat="1" ht="15">
      <c r="A11" s="22" t="s">
        <v>30</v>
      </c>
      <c r="B11" s="110" t="e">
        <f>+'Rate Summary'!C22</f>
        <v>#DIV/0!</v>
      </c>
      <c r="C11" s="110">
        <f>'2. Proposed Usage'!I22</f>
        <v>0</v>
      </c>
      <c r="D11" s="19" t="e">
        <f>+B9*C11</f>
        <v>#DIV/0!</v>
      </c>
      <c r="E11" s="19" t="e">
        <f>+(B11-B9)*C11</f>
        <v>#DIV/0!</v>
      </c>
      <c r="F11" s="19" t="e">
        <f>SUM(D11:E11)</f>
        <v>#DIV/0!</v>
      </c>
      <c r="I11" s="126"/>
    </row>
    <row r="12" spans="1:9" s="12" customFormat="1" ht="15">
      <c r="C12" s="126">
        <f>SUM(C9:C11)-'2. Proposed Usage'!B22</f>
        <v>0</v>
      </c>
      <c r="I12" s="126"/>
    </row>
    <row r="13" spans="1:9" s="12" customFormat="1" ht="15">
      <c r="A13" s="22"/>
      <c r="B13" s="107">
        <f>'2. Proposed Usage'!A12</f>
        <v>0</v>
      </c>
      <c r="C13" s="107" t="s">
        <v>33</v>
      </c>
      <c r="D13" s="452" t="s">
        <v>31</v>
      </c>
      <c r="E13" s="453"/>
      <c r="F13" s="454"/>
    </row>
    <row r="14" spans="1:9" s="12" customFormat="1" ht="15">
      <c r="A14" s="79" t="s">
        <v>56</v>
      </c>
      <c r="B14" s="109"/>
      <c r="C14" s="109"/>
      <c r="D14" s="25" t="s">
        <v>34</v>
      </c>
      <c r="E14" s="25" t="s">
        <v>32</v>
      </c>
      <c r="F14" s="25" t="s">
        <v>1</v>
      </c>
    </row>
    <row r="15" spans="1:9" s="12" customFormat="1" ht="15">
      <c r="A15" s="22" t="s">
        <v>34</v>
      </c>
      <c r="B15" s="110" t="e">
        <f>'Rate Summary'!E13</f>
        <v>#DIV/0!</v>
      </c>
      <c r="C15" s="110">
        <f>+'2. Proposed Usage'!C23+'2. Proposed Usage'!D23</f>
        <v>0</v>
      </c>
      <c r="D15" s="19" t="e">
        <f>+B15*C15</f>
        <v>#DIV/0!</v>
      </c>
      <c r="E15" s="111"/>
      <c r="F15" s="19" t="e">
        <f>SUM(D15:E15)</f>
        <v>#DIV/0!</v>
      </c>
    </row>
    <row r="16" spans="1:9" s="12" customFormat="1" ht="15">
      <c r="A16" s="22" t="s">
        <v>35</v>
      </c>
      <c r="B16" s="110" t="e">
        <f>'Rate Summary'!E16</f>
        <v>#DIV/0!</v>
      </c>
      <c r="C16" s="110">
        <f>'2. Proposed Usage'!E23+'2. Proposed Usage'!F23+'2. Proposed Usage'!G23</f>
        <v>0</v>
      </c>
      <c r="D16" s="19" t="e">
        <f>+B15*C16</f>
        <v>#DIV/0!</v>
      </c>
      <c r="E16" s="19" t="e">
        <f>+(B16-B15)*C16</f>
        <v>#DIV/0!</v>
      </c>
      <c r="F16" s="19" t="e">
        <f>SUM(D16:E16)</f>
        <v>#DIV/0!</v>
      </c>
    </row>
    <row r="17" spans="1:6" s="12" customFormat="1" ht="15">
      <c r="A17" s="22" t="s">
        <v>30</v>
      </c>
      <c r="B17" s="110" t="e">
        <f>'Rate Summary'!E22</f>
        <v>#DIV/0!</v>
      </c>
      <c r="C17" s="110">
        <f>+'2. Proposed Usage'!I23</f>
        <v>0</v>
      </c>
      <c r="D17" s="19" t="e">
        <f>+B15*C17</f>
        <v>#DIV/0!</v>
      </c>
      <c r="E17" s="19" t="e">
        <f>+(B17-B15)*C17</f>
        <v>#DIV/0!</v>
      </c>
      <c r="F17" s="19" t="e">
        <f>SUM(D17:E17)</f>
        <v>#DIV/0!</v>
      </c>
    </row>
    <row r="18" spans="1:6" s="12" customFormat="1" ht="15">
      <c r="C18" s="126">
        <f>SUM(C15:C17)-'2. Proposed Usage'!B23</f>
        <v>0</v>
      </c>
    </row>
    <row r="19" spans="1:6" s="12" customFormat="1" ht="15">
      <c r="A19" s="108"/>
      <c r="B19" s="107">
        <f>'2. Proposed Usage'!A13</f>
        <v>0</v>
      </c>
      <c r="C19" s="107" t="s">
        <v>33</v>
      </c>
      <c r="D19" s="452" t="s">
        <v>31</v>
      </c>
      <c r="E19" s="453"/>
      <c r="F19" s="454"/>
    </row>
    <row r="20" spans="1:6" s="12" customFormat="1" ht="15">
      <c r="A20" s="79" t="s">
        <v>56</v>
      </c>
      <c r="B20" s="109"/>
      <c r="C20" s="109"/>
      <c r="D20" s="25" t="s">
        <v>34</v>
      </c>
      <c r="E20" s="25" t="s">
        <v>32</v>
      </c>
      <c r="F20" s="25" t="s">
        <v>1</v>
      </c>
    </row>
    <row r="21" spans="1:6" s="12" customFormat="1" ht="15">
      <c r="A21" s="22" t="s">
        <v>34</v>
      </c>
      <c r="B21" s="110" t="e">
        <f>'Rate Summary'!G13</f>
        <v>#DIV/0!</v>
      </c>
      <c r="C21" s="110">
        <f>+'2. Proposed Usage'!C24+'2. Proposed Usage'!D24</f>
        <v>0</v>
      </c>
      <c r="D21" s="19" t="e">
        <f>+B21*C21</f>
        <v>#DIV/0!</v>
      </c>
      <c r="E21" s="111"/>
      <c r="F21" s="19" t="e">
        <f>SUM(D21:E21)</f>
        <v>#DIV/0!</v>
      </c>
    </row>
    <row r="22" spans="1:6" s="12" customFormat="1" ht="15">
      <c r="A22" s="22" t="s">
        <v>35</v>
      </c>
      <c r="B22" s="110" t="e">
        <f>'Rate Summary'!G16</f>
        <v>#DIV/0!</v>
      </c>
      <c r="C22" s="110">
        <f>+'2. Proposed Usage'!E24+'2. Proposed Usage'!F24+'2. Proposed Usage'!G24</f>
        <v>0</v>
      </c>
      <c r="D22" s="19" t="e">
        <f>+B21*C22</f>
        <v>#DIV/0!</v>
      </c>
      <c r="E22" s="19" t="e">
        <f>+(B22-B21)*C22</f>
        <v>#DIV/0!</v>
      </c>
      <c r="F22" s="19" t="e">
        <f>SUM(D22:E22)</f>
        <v>#DIV/0!</v>
      </c>
    </row>
    <row r="23" spans="1:6" s="12" customFormat="1" ht="15">
      <c r="A23" s="22" t="s">
        <v>30</v>
      </c>
      <c r="B23" s="110" t="e">
        <f>'Rate Summary'!G22</f>
        <v>#DIV/0!</v>
      </c>
      <c r="C23" s="110">
        <f>+'2. Proposed Usage'!I24</f>
        <v>0</v>
      </c>
      <c r="D23" s="19" t="e">
        <f>+B21*C23</f>
        <v>#DIV/0!</v>
      </c>
      <c r="E23" s="19" t="e">
        <f>+(B23-B21)*C23</f>
        <v>#DIV/0!</v>
      </c>
      <c r="F23" s="19" t="e">
        <f>SUM(D23:E23)</f>
        <v>#DIV/0!</v>
      </c>
    </row>
    <row r="24" spans="1:6" s="12" customFormat="1" ht="15">
      <c r="C24" s="126">
        <f>SUM(C21:C23)-'2. Proposed Usage'!B24</f>
        <v>0</v>
      </c>
    </row>
    <row r="25" spans="1:6" s="12" customFormat="1" ht="15">
      <c r="B25" s="107">
        <f>'2. Proposed Usage'!A14</f>
        <v>0</v>
      </c>
      <c r="C25" s="107" t="s">
        <v>33</v>
      </c>
      <c r="D25" s="452" t="s">
        <v>31</v>
      </c>
      <c r="E25" s="453"/>
      <c r="F25" s="454"/>
    </row>
    <row r="26" spans="1:6" s="12" customFormat="1" ht="15">
      <c r="A26" s="79" t="s">
        <v>56</v>
      </c>
      <c r="B26" s="109"/>
      <c r="C26" s="109"/>
      <c r="D26" s="25" t="s">
        <v>34</v>
      </c>
      <c r="E26" s="25" t="s">
        <v>32</v>
      </c>
      <c r="F26" s="25" t="s">
        <v>1</v>
      </c>
    </row>
    <row r="27" spans="1:6" s="12" customFormat="1" ht="15">
      <c r="A27" s="22" t="s">
        <v>34</v>
      </c>
      <c r="B27" s="110" t="e">
        <f>'Rate Summary'!I13</f>
        <v>#DIV/0!</v>
      </c>
      <c r="C27" s="110">
        <f>+'2. Proposed Usage'!C25+'2. Proposed Usage'!D25</f>
        <v>0</v>
      </c>
      <c r="D27" s="19" t="e">
        <f>+B27*C27</f>
        <v>#DIV/0!</v>
      </c>
      <c r="E27" s="111"/>
      <c r="F27" s="19" t="e">
        <f>SUM(D27:E27)</f>
        <v>#DIV/0!</v>
      </c>
    </row>
    <row r="28" spans="1:6" s="12" customFormat="1" ht="15">
      <c r="A28" s="22" t="s">
        <v>35</v>
      </c>
      <c r="B28" s="110" t="e">
        <f>'Rate Summary'!I16</f>
        <v>#DIV/0!</v>
      </c>
      <c r="C28" s="110">
        <f>+'2. Proposed Usage'!E25+'2. Proposed Usage'!F25+'2. Proposed Usage'!G25</f>
        <v>0</v>
      </c>
      <c r="D28" s="19" t="e">
        <f>+B27*C28</f>
        <v>#DIV/0!</v>
      </c>
      <c r="E28" s="19" t="e">
        <f>+(B28-B27)*C28</f>
        <v>#DIV/0!</v>
      </c>
      <c r="F28" s="19" t="e">
        <f>SUM(D28:E28)</f>
        <v>#DIV/0!</v>
      </c>
    </row>
    <row r="29" spans="1:6" s="12" customFormat="1" ht="15">
      <c r="A29" s="22" t="s">
        <v>30</v>
      </c>
      <c r="B29" s="110" t="e">
        <f>'Rate Summary'!I22</f>
        <v>#DIV/0!</v>
      </c>
      <c r="C29" s="110">
        <f>+'2. Proposed Usage'!I25</f>
        <v>0</v>
      </c>
      <c r="D29" s="19" t="e">
        <f>+B27*C29</f>
        <v>#DIV/0!</v>
      </c>
      <c r="E29" s="19" t="e">
        <f>+(B29-B27)*C29</f>
        <v>#DIV/0!</v>
      </c>
      <c r="F29" s="19" t="e">
        <f>SUM(D29:E29)</f>
        <v>#DIV/0!</v>
      </c>
    </row>
    <row r="30" spans="1:6" s="12" customFormat="1" ht="15">
      <c r="C30" s="126">
        <f>SUM(C27:C29)-'2. Proposed Usage'!B25</f>
        <v>0</v>
      </c>
    </row>
    <row r="31" spans="1:6" s="12" customFormat="1" ht="15">
      <c r="B31" s="107">
        <f>'2. Proposed Usage'!A15</f>
        <v>0</v>
      </c>
      <c r="C31" s="107" t="s">
        <v>33</v>
      </c>
      <c r="D31" s="452" t="s">
        <v>31</v>
      </c>
      <c r="E31" s="453"/>
      <c r="F31" s="454"/>
    </row>
    <row r="32" spans="1:6" ht="15">
      <c r="A32" s="79" t="s">
        <v>56</v>
      </c>
      <c r="B32" s="109"/>
      <c r="C32" s="109"/>
      <c r="D32" s="25" t="s">
        <v>34</v>
      </c>
      <c r="E32" s="25" t="s">
        <v>32</v>
      </c>
      <c r="F32" s="25" t="s">
        <v>1</v>
      </c>
    </row>
    <row r="33" spans="1:6" ht="15">
      <c r="A33" s="22" t="s">
        <v>34</v>
      </c>
      <c r="B33" s="110" t="e">
        <f>'Rate Summary'!K13</f>
        <v>#DIV/0!</v>
      </c>
      <c r="C33" s="110">
        <f>+'2. Proposed Usage'!C26+'2. Proposed Usage'!D26</f>
        <v>0</v>
      </c>
      <c r="D33" s="19" t="e">
        <f>+B33*C33</f>
        <v>#DIV/0!</v>
      </c>
      <c r="E33" s="111"/>
      <c r="F33" s="19" t="e">
        <f>SUM(D33:E33)</f>
        <v>#DIV/0!</v>
      </c>
    </row>
    <row r="34" spans="1:6" ht="15">
      <c r="A34" s="22" t="s">
        <v>35</v>
      </c>
      <c r="B34" s="110" t="e">
        <f>'Rate Summary'!K16</f>
        <v>#DIV/0!</v>
      </c>
      <c r="C34" s="110">
        <f>+'2. Proposed Usage'!E26+'2. Proposed Usage'!F26+'2. Proposed Usage'!G26</f>
        <v>0</v>
      </c>
      <c r="D34" s="19" t="e">
        <f>+B33*C34</f>
        <v>#DIV/0!</v>
      </c>
      <c r="E34" s="19" t="e">
        <f>+(B34-B33)*C34</f>
        <v>#DIV/0!</v>
      </c>
      <c r="F34" s="19" t="e">
        <f>SUM(D34:E34)</f>
        <v>#DIV/0!</v>
      </c>
    </row>
    <row r="35" spans="1:6" ht="15">
      <c r="A35" s="22" t="s">
        <v>30</v>
      </c>
      <c r="B35" s="110" t="e">
        <f>'Rate Summary'!K22</f>
        <v>#DIV/0!</v>
      </c>
      <c r="C35" s="110">
        <f>+'2. Proposed Usage'!I26</f>
        <v>0</v>
      </c>
      <c r="D35" s="19" t="e">
        <f>+B33*C35</f>
        <v>#DIV/0!</v>
      </c>
      <c r="E35" s="19" t="e">
        <f>+(B35-B33)*C35</f>
        <v>#DIV/0!</v>
      </c>
      <c r="F35" s="19" t="e">
        <f>SUM(D35:E35)</f>
        <v>#DIV/0!</v>
      </c>
    </row>
    <row r="36" spans="1:6" ht="15">
      <c r="A36" s="12"/>
      <c r="B36" s="12"/>
      <c r="C36" s="126">
        <f>SUM(C33:C35)-'2. Proposed Usage'!B26</f>
        <v>0</v>
      </c>
      <c r="D36" s="12"/>
      <c r="E36" s="12"/>
      <c r="F36" s="12"/>
    </row>
  </sheetData>
  <mergeCells count="10">
    <mergeCell ref="A5:F5"/>
    <mergeCell ref="D31:F31"/>
    <mergeCell ref="A1:F1"/>
    <mergeCell ref="A2:F2"/>
    <mergeCell ref="A3:F3"/>
    <mergeCell ref="D25:F25"/>
    <mergeCell ref="D19:F19"/>
    <mergeCell ref="D13:F13"/>
    <mergeCell ref="D7:F7"/>
    <mergeCell ref="A4:F4"/>
  </mergeCells>
  <phoneticPr fontId="0" type="noConversion"/>
  <pageMargins left="0.25" right="0.25" top="0.75" bottom="0.75" header="0.3" footer="0.3"/>
  <pageSetup scale="95" orientation="portrait" r:id="rId1"/>
  <headerFooter alignWithMargins="0">
    <oddFooter>Page &amp;P&amp;R&amp;A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I51"/>
  <sheetViews>
    <sheetView zoomScaleNormal="100" workbookViewId="0">
      <selection activeCell="C14" sqref="C14"/>
    </sheetView>
  </sheetViews>
  <sheetFormatPr defaultColWidth="9.140625" defaultRowHeight="12.75"/>
  <cols>
    <col min="1" max="1" width="2.85546875" style="8" customWidth="1"/>
    <col min="2" max="2" width="27.140625" style="8" customWidth="1"/>
    <col min="3" max="3" width="14.7109375" style="8" customWidth="1"/>
    <col min="4" max="4" width="14.42578125" style="8" customWidth="1"/>
    <col min="5" max="5" width="15.5703125" style="8" customWidth="1"/>
    <col min="6" max="6" width="15.7109375" style="8" customWidth="1"/>
    <col min="7" max="7" width="14" style="8" bestFit="1" customWidth="1"/>
    <col min="8" max="8" width="17" style="8" customWidth="1"/>
    <col min="9" max="16384" width="9.140625" style="8"/>
  </cols>
  <sheetData>
    <row r="1" spans="1:8" ht="20.25">
      <c r="A1" s="456" t="s">
        <v>41</v>
      </c>
      <c r="B1" s="456"/>
      <c r="C1" s="456"/>
      <c r="D1" s="456"/>
      <c r="E1" s="456"/>
      <c r="F1" s="456"/>
      <c r="G1" s="456"/>
      <c r="H1" s="456"/>
    </row>
    <row r="2" spans="1:8" ht="20.25">
      <c r="A2" s="456" t="s">
        <v>124</v>
      </c>
      <c r="B2" s="456"/>
      <c r="C2" s="456"/>
      <c r="D2" s="456"/>
      <c r="E2" s="456"/>
      <c r="F2" s="456"/>
      <c r="G2" s="456"/>
      <c r="H2" s="456"/>
    </row>
    <row r="3" spans="1:8" ht="21" thickBot="1">
      <c r="A3" s="419" t="s">
        <v>92</v>
      </c>
      <c r="B3" s="419"/>
      <c r="C3" s="419"/>
      <c r="D3" s="419"/>
      <c r="E3" s="419"/>
      <c r="F3" s="419"/>
      <c r="G3" s="419"/>
      <c r="H3" s="419"/>
    </row>
    <row r="5" spans="1:8" s="30" customFormat="1" ht="18.75">
      <c r="B5" s="450" t="s">
        <v>76</v>
      </c>
      <c r="C5" s="450"/>
      <c r="D5" s="450"/>
      <c r="E5" s="450"/>
      <c r="F5" s="450"/>
      <c r="G5" s="450"/>
      <c r="H5" s="450"/>
    </row>
    <row r="6" spans="1:8" s="30" customFormat="1" ht="16.5" thickBot="1"/>
    <row r="7" spans="1:8" s="30" customFormat="1" ht="16.5" thickBot="1">
      <c r="A7" s="166"/>
      <c r="C7" s="180">
        <f>'2. Proposed Usage'!A11</f>
        <v>0</v>
      </c>
      <c r="D7" s="181">
        <f>'2. Proposed Usage'!A12</f>
        <v>0</v>
      </c>
      <c r="E7" s="181">
        <f>'2. Proposed Usage'!A13</f>
        <v>0</v>
      </c>
      <c r="F7" s="181">
        <f>'2. Proposed Usage'!A14</f>
        <v>0</v>
      </c>
      <c r="G7" s="181">
        <f>'2. Proposed Usage'!A15</f>
        <v>0</v>
      </c>
      <c r="H7" s="182" t="s">
        <v>1</v>
      </c>
    </row>
    <row r="8" spans="1:8" s="30" customFormat="1" ht="15.75">
      <c r="A8" s="166" t="s">
        <v>63</v>
      </c>
      <c r="C8" s="178"/>
      <c r="D8" s="178"/>
      <c r="E8" s="178"/>
      <c r="F8" s="178"/>
      <c r="G8" s="178"/>
      <c r="H8" s="179"/>
    </row>
    <row r="9" spans="1:8" s="30" customFormat="1" ht="15.75">
      <c r="B9" s="30" t="s">
        <v>24</v>
      </c>
      <c r="C9" s="167">
        <f>IFERROR('Projected Revenues'!F9,0)</f>
        <v>0</v>
      </c>
      <c r="D9" s="167">
        <f>IFERROR('Projected Revenues'!F15,0)</f>
        <v>0</v>
      </c>
      <c r="E9" s="167">
        <f>IFERROR('Projected Revenues'!F21,0)</f>
        <v>0</v>
      </c>
      <c r="F9" s="167">
        <f>IFERROR('Projected Revenues'!F27,0)</f>
        <v>0</v>
      </c>
      <c r="G9" s="167">
        <f>IFERROR('Projected Revenues'!F33,0)</f>
        <v>0</v>
      </c>
      <c r="H9" s="168">
        <f>SUM(C9:G9)</f>
        <v>0</v>
      </c>
    </row>
    <row r="10" spans="1:8" s="30" customFormat="1" ht="15.75">
      <c r="B10" s="30" t="s">
        <v>25</v>
      </c>
      <c r="C10" s="167">
        <f>IFERROR('Projected Revenues'!F10,0)</f>
        <v>0</v>
      </c>
      <c r="D10" s="167">
        <f>IFERROR('Projected Revenues'!F16,0)</f>
        <v>0</v>
      </c>
      <c r="E10" s="167">
        <f>IFERROR('Projected Revenues'!F22,0)</f>
        <v>0</v>
      </c>
      <c r="F10" s="167">
        <f>IFERROR('Projected Revenues'!F28,0)</f>
        <v>0</v>
      </c>
      <c r="G10" s="167">
        <f>IFERROR('Projected Revenues'!F34,0)</f>
        <v>0</v>
      </c>
      <c r="H10" s="168">
        <f>SUM(C10:G10)</f>
        <v>0</v>
      </c>
    </row>
    <row r="11" spans="1:8" s="30" customFormat="1" ht="15.75">
      <c r="B11" s="169" t="s">
        <v>28</v>
      </c>
      <c r="C11" s="170">
        <f>IFERROR('Projected Revenues'!F11,0)</f>
        <v>0</v>
      </c>
      <c r="D11" s="170">
        <f>IFERROR('Projected Revenues'!F17,0)</f>
        <v>0</v>
      </c>
      <c r="E11" s="170">
        <f>IFERROR('Projected Revenues'!F23,0)</f>
        <v>0</v>
      </c>
      <c r="F11" s="170">
        <f>IFERROR('Projected Revenues'!F29,0)</f>
        <v>0</v>
      </c>
      <c r="G11" s="170">
        <f>IFERROR('Projected Revenues'!F35,0)</f>
        <v>0</v>
      </c>
      <c r="H11" s="171">
        <f>SUM(C11:G11)</f>
        <v>0</v>
      </c>
    </row>
    <row r="12" spans="1:8" s="30" customFormat="1" ht="15.75">
      <c r="B12" s="166" t="s">
        <v>2</v>
      </c>
      <c r="C12" s="174">
        <f>SUM(C9:C11)</f>
        <v>0</v>
      </c>
      <c r="D12" s="174">
        <f t="shared" ref="D12:F12" si="0">SUM(D9:D11)</f>
        <v>0</v>
      </c>
      <c r="E12" s="174">
        <f t="shared" si="0"/>
        <v>0</v>
      </c>
      <c r="F12" s="174">
        <f t="shared" si="0"/>
        <v>0</v>
      </c>
      <c r="G12" s="174">
        <f>SUM(G9:G11)</f>
        <v>0</v>
      </c>
      <c r="H12" s="175">
        <f>SUM(C12:G12)</f>
        <v>0</v>
      </c>
    </row>
    <row r="13" spans="1:8" s="30" customFormat="1" ht="15.75">
      <c r="C13" s="167"/>
      <c r="D13" s="167"/>
      <c r="E13" s="167"/>
      <c r="F13" s="167"/>
      <c r="G13" s="167"/>
      <c r="H13" s="294"/>
    </row>
    <row r="14" spans="1:8" s="30" customFormat="1" ht="15.75">
      <c r="B14" s="291" t="s">
        <v>101</v>
      </c>
      <c r="C14" s="292">
        <f>IFERROR('Expense Summary'!E40,0)</f>
        <v>0</v>
      </c>
      <c r="D14" s="292">
        <f>IFERROR('Expense Summary'!G40,0)</f>
        <v>0</v>
      </c>
      <c r="E14" s="292">
        <f>IFERROR('Expense Summary'!I40,0)</f>
        <v>0</v>
      </c>
      <c r="F14" s="292">
        <f>IFERROR('Expense Summary'!K40,0)</f>
        <v>0</v>
      </c>
      <c r="G14" s="292">
        <f>IFERROR('Expense Summary'!M40,0)</f>
        <v>0</v>
      </c>
      <c r="H14" s="293">
        <f>SUM(C14:G14)</f>
        <v>0</v>
      </c>
    </row>
    <row r="15" spans="1:8" s="30" customFormat="1" ht="15.75">
      <c r="C15" s="167"/>
      <c r="D15" s="167"/>
      <c r="E15" s="167"/>
      <c r="F15" s="167"/>
      <c r="G15" s="167"/>
      <c r="H15" s="294"/>
    </row>
    <row r="16" spans="1:8" s="30" customFormat="1" ht="15.75">
      <c r="A16" s="166" t="s">
        <v>117</v>
      </c>
      <c r="B16" s="166"/>
      <c r="C16" s="174">
        <f>C12+C14</f>
        <v>0</v>
      </c>
      <c r="D16" s="174">
        <f>D12+D14</f>
        <v>0</v>
      </c>
      <c r="E16" s="174">
        <f t="shared" ref="E16:G16" si="1">E12+E14</f>
        <v>0</v>
      </c>
      <c r="F16" s="174">
        <f t="shared" si="1"/>
        <v>0</v>
      </c>
      <c r="G16" s="174">
        <f t="shared" si="1"/>
        <v>0</v>
      </c>
      <c r="H16" s="174">
        <f>H12+H14</f>
        <v>0</v>
      </c>
    </row>
    <row r="17" spans="1:9" s="30" customFormat="1" ht="15.75">
      <c r="C17" s="167"/>
      <c r="D17" s="167"/>
      <c r="E17" s="167"/>
      <c r="F17" s="167"/>
      <c r="G17" s="167"/>
      <c r="H17" s="294"/>
    </row>
    <row r="18" spans="1:9" s="30" customFormat="1" ht="16.5" thickBot="1">
      <c r="A18" s="166" t="s">
        <v>64</v>
      </c>
      <c r="H18" s="294"/>
    </row>
    <row r="19" spans="1:9" s="30" customFormat="1" ht="16.5" thickBot="1">
      <c r="A19" s="166"/>
      <c r="C19" s="180">
        <f>'2. Proposed Usage'!A11</f>
        <v>0</v>
      </c>
      <c r="D19" s="181">
        <f>'2. Proposed Usage'!A12</f>
        <v>0</v>
      </c>
      <c r="E19" s="181">
        <f>'2. Proposed Usage'!A13</f>
        <v>0</v>
      </c>
      <c r="F19" s="181">
        <f>'2. Proposed Usage'!A14</f>
        <v>0</v>
      </c>
      <c r="G19" s="181">
        <f>'2. Proposed Usage'!A15</f>
        <v>0</v>
      </c>
      <c r="H19" s="182" t="s">
        <v>1</v>
      </c>
    </row>
    <row r="20" spans="1:9" s="30" customFormat="1" ht="15.75">
      <c r="B20" s="30" t="s">
        <v>0</v>
      </c>
      <c r="C20" s="167">
        <f>'Expense Summary'!E10</f>
        <v>0</v>
      </c>
      <c r="D20" s="167">
        <f>'Expense Summary'!G10</f>
        <v>0</v>
      </c>
      <c r="E20" s="167">
        <f>'Expense Summary'!I10</f>
        <v>0</v>
      </c>
      <c r="F20" s="167">
        <f>'Expense Summary'!K10</f>
        <v>0</v>
      </c>
      <c r="G20" s="167">
        <f>'Expense Summary'!M10</f>
        <v>0</v>
      </c>
      <c r="H20" s="168">
        <f>SUM(C20:G20)</f>
        <v>0</v>
      </c>
    </row>
    <row r="21" spans="1:9" s="30" customFormat="1" ht="15.75">
      <c r="B21" s="30" t="s">
        <v>77</v>
      </c>
      <c r="C21" s="167">
        <f>'Expense Summary'!E12</f>
        <v>0</v>
      </c>
      <c r="D21" s="167">
        <f>'Expense Summary'!G12</f>
        <v>0</v>
      </c>
      <c r="E21" s="167">
        <f>'Expense Summary'!I12</f>
        <v>0</v>
      </c>
      <c r="F21" s="167">
        <f>'Expense Summary'!K12</f>
        <v>0</v>
      </c>
      <c r="G21" s="167">
        <f>'Expense Summary'!M12</f>
        <v>0</v>
      </c>
      <c r="H21" s="168">
        <f t="shared" ref="H21:H22" si="2">SUM(C21:G21)</f>
        <v>0</v>
      </c>
    </row>
    <row r="22" spans="1:9" s="30" customFormat="1" ht="15.75">
      <c r="A22" s="30" t="s">
        <v>67</v>
      </c>
      <c r="B22" s="30" t="s">
        <v>65</v>
      </c>
      <c r="C22" s="167">
        <f>IFERROR('Expense Summary'!E20,0)</f>
        <v>0</v>
      </c>
      <c r="D22" s="167">
        <f>IFERROR('Expense Summary'!F20,0)</f>
        <v>0</v>
      </c>
      <c r="E22" s="167">
        <f>IFERROR('Expense Summary'!G20,0)</f>
        <v>0</v>
      </c>
      <c r="F22" s="167">
        <f>IFERROR('Expense Summary'!H20,0)</f>
        <v>0</v>
      </c>
      <c r="G22" s="167">
        <f>IFERROR('Expense Summary'!I20,0)</f>
        <v>0</v>
      </c>
      <c r="H22" s="168">
        <f t="shared" si="2"/>
        <v>0</v>
      </c>
    </row>
    <row r="23" spans="1:9" s="30" customFormat="1" ht="15.75">
      <c r="B23" s="169" t="s">
        <v>130</v>
      </c>
      <c r="C23" s="170">
        <f>IF((C20+C21+C22-C14-C9)&gt;0,(C20+C21+C22-C14-C9)*$C$29,0)</f>
        <v>0</v>
      </c>
      <c r="D23" s="170">
        <f t="shared" ref="D23:G23" si="3">IF((D20+D21+D22-D14-D9)&gt;0,(D20+D21+D22-D14-D9)*$C$29,0)</f>
        <v>0</v>
      </c>
      <c r="E23" s="170">
        <f t="shared" si="3"/>
        <v>0</v>
      </c>
      <c r="F23" s="170">
        <f t="shared" si="3"/>
        <v>0</v>
      </c>
      <c r="G23" s="170">
        <f t="shared" si="3"/>
        <v>0</v>
      </c>
      <c r="H23" s="171">
        <f>SUM(C23:G23)</f>
        <v>0</v>
      </c>
    </row>
    <row r="24" spans="1:9" s="30" customFormat="1" ht="15.75">
      <c r="B24" s="166" t="s">
        <v>62</v>
      </c>
      <c r="C24" s="174">
        <f t="shared" ref="C24:F24" si="4">IFERROR(SUM(C20:C23),0)</f>
        <v>0</v>
      </c>
      <c r="D24" s="174">
        <f t="shared" si="4"/>
        <v>0</v>
      </c>
      <c r="E24" s="174">
        <f t="shared" si="4"/>
        <v>0</v>
      </c>
      <c r="F24" s="174">
        <f t="shared" si="4"/>
        <v>0</v>
      </c>
      <c r="G24" s="174">
        <f>IFERROR(SUM(G20:G23),0)</f>
        <v>0</v>
      </c>
      <c r="H24" s="175">
        <f>SUM(H20:H23)</f>
        <v>0</v>
      </c>
    </row>
    <row r="25" spans="1:9" s="30" customFormat="1" ht="15.75">
      <c r="H25" s="172"/>
    </row>
    <row r="26" spans="1:9" s="30" customFormat="1" ht="16.5" thickBot="1">
      <c r="B26" s="173" t="s">
        <v>66</v>
      </c>
      <c r="C26" s="176">
        <f t="shared" ref="C26:F26" si="5">C16-C24</f>
        <v>0</v>
      </c>
      <c r="D26" s="176">
        <f t="shared" si="5"/>
        <v>0</v>
      </c>
      <c r="E26" s="176">
        <f t="shared" si="5"/>
        <v>0</v>
      </c>
      <c r="F26" s="176">
        <f t="shared" si="5"/>
        <v>0</v>
      </c>
      <c r="G26" s="176">
        <f>G16-G24</f>
        <v>0</v>
      </c>
      <c r="H26" s="177">
        <f>H16-H24</f>
        <v>0</v>
      </c>
    </row>
    <row r="27" spans="1:9" s="30" customFormat="1" ht="16.5" thickTop="1">
      <c r="H27" s="294"/>
    </row>
    <row r="28" spans="1:9" ht="13.5" thickBot="1"/>
    <row r="29" spans="1:9" ht="16.5" thickBot="1">
      <c r="B29" s="268" t="s">
        <v>131</v>
      </c>
      <c r="C29" s="269">
        <v>0.13</v>
      </c>
      <c r="D29" s="12" t="s">
        <v>98</v>
      </c>
    </row>
    <row r="31" spans="1:9" ht="15.75">
      <c r="B31" s="30"/>
      <c r="C31" s="30"/>
      <c r="D31" s="30"/>
      <c r="E31" s="30"/>
      <c r="F31" s="30"/>
      <c r="G31" s="30"/>
      <c r="H31" s="30"/>
      <c r="I31" s="30"/>
    </row>
    <row r="32" spans="1:9" ht="15.75">
      <c r="B32" s="30" t="s">
        <v>132</v>
      </c>
      <c r="C32" s="167"/>
      <c r="D32" s="167"/>
      <c r="E32" s="167"/>
      <c r="F32" s="167"/>
      <c r="G32" s="30"/>
      <c r="H32" s="30"/>
      <c r="I32" s="30"/>
    </row>
    <row r="33" spans="2:9" ht="15.75">
      <c r="B33" s="30"/>
      <c r="C33" s="167"/>
      <c r="D33" s="167"/>
      <c r="E33" s="167"/>
      <c r="F33" s="167"/>
      <c r="G33" s="30"/>
      <c r="H33" s="30"/>
      <c r="I33" s="30"/>
    </row>
    <row r="34" spans="2:9" ht="15.75">
      <c r="B34" s="30"/>
      <c r="C34" s="167"/>
      <c r="D34" s="167"/>
      <c r="E34" s="167"/>
      <c r="F34" s="167"/>
      <c r="G34" s="30"/>
      <c r="H34" s="30"/>
      <c r="I34" s="30"/>
    </row>
    <row r="35" spans="2:9" ht="15.75">
      <c r="B35" s="30"/>
      <c r="C35" s="30"/>
      <c r="D35" s="30"/>
      <c r="E35" s="167"/>
      <c r="F35" s="30"/>
      <c r="G35" s="30"/>
      <c r="H35" s="30"/>
      <c r="I35" s="30"/>
    </row>
    <row r="36" spans="2:9" ht="15.75">
      <c r="B36" s="30"/>
      <c r="C36" s="30"/>
      <c r="D36" s="30"/>
      <c r="E36" s="30"/>
      <c r="F36" s="30"/>
      <c r="G36" s="30"/>
      <c r="H36" s="30"/>
      <c r="I36" s="30"/>
    </row>
    <row r="37" spans="2:9" ht="15.75">
      <c r="B37" s="30"/>
      <c r="C37" s="30"/>
      <c r="D37" s="30"/>
      <c r="E37" s="30"/>
      <c r="F37" s="30"/>
      <c r="G37" s="30"/>
      <c r="H37" s="30"/>
      <c r="I37" s="30"/>
    </row>
    <row r="38" spans="2:9" ht="15.75">
      <c r="B38" s="30"/>
      <c r="C38" s="30"/>
      <c r="D38" s="30"/>
      <c r="E38" s="30"/>
      <c r="F38" s="30"/>
      <c r="G38" s="30"/>
      <c r="H38" s="30"/>
      <c r="I38" s="30"/>
    </row>
    <row r="39" spans="2:9" ht="15.75">
      <c r="B39" s="30"/>
      <c r="C39" s="30"/>
      <c r="D39" s="30"/>
      <c r="E39" s="30"/>
      <c r="F39" s="30"/>
      <c r="G39" s="30"/>
      <c r="H39" s="30"/>
      <c r="I39" s="30"/>
    </row>
    <row r="40" spans="2:9" ht="15.75">
      <c r="B40" s="30"/>
      <c r="C40" s="30"/>
      <c r="D40" s="30"/>
      <c r="E40" s="30"/>
      <c r="F40" s="30"/>
      <c r="G40" s="30"/>
      <c r="H40" s="30"/>
      <c r="I40" s="30"/>
    </row>
    <row r="41" spans="2:9" ht="15.75">
      <c r="B41" s="30"/>
      <c r="C41" s="30"/>
      <c r="D41" s="30"/>
      <c r="E41" s="30"/>
      <c r="F41" s="30"/>
      <c r="G41" s="30"/>
      <c r="H41" s="30"/>
      <c r="I41" s="30"/>
    </row>
    <row r="42" spans="2:9" ht="15.75">
      <c r="B42" s="30"/>
      <c r="C42" s="30"/>
      <c r="D42" s="30"/>
      <c r="E42" s="30"/>
      <c r="F42" s="30"/>
      <c r="G42" s="30"/>
      <c r="H42" s="30"/>
      <c r="I42" s="30"/>
    </row>
    <row r="43" spans="2:9" ht="15.75">
      <c r="B43" s="30"/>
      <c r="C43" s="30"/>
      <c r="D43" s="30"/>
      <c r="E43" s="30"/>
      <c r="F43" s="30"/>
      <c r="G43" s="30"/>
      <c r="H43" s="30"/>
      <c r="I43" s="30"/>
    </row>
    <row r="44" spans="2:9" ht="15.75">
      <c r="B44" s="30"/>
      <c r="C44" s="30"/>
      <c r="D44" s="30"/>
      <c r="E44" s="30"/>
      <c r="F44" s="30"/>
      <c r="G44" s="30"/>
      <c r="H44" s="30"/>
      <c r="I44" s="30"/>
    </row>
    <row r="45" spans="2:9" ht="15.75">
      <c r="B45" s="30"/>
      <c r="C45" s="30"/>
      <c r="D45" s="30"/>
      <c r="E45" s="30"/>
      <c r="F45" s="30"/>
      <c r="G45" s="30"/>
      <c r="H45" s="30"/>
      <c r="I45" s="30"/>
    </row>
    <row r="46" spans="2:9" ht="15.75">
      <c r="B46" s="30"/>
      <c r="C46" s="30"/>
      <c r="D46" s="30"/>
      <c r="E46" s="30"/>
      <c r="F46" s="30"/>
      <c r="G46" s="30"/>
      <c r="H46" s="30"/>
      <c r="I46" s="30"/>
    </row>
    <row r="47" spans="2:9" ht="15.75">
      <c r="B47" s="30"/>
      <c r="C47" s="30"/>
      <c r="D47" s="30"/>
      <c r="E47" s="30"/>
      <c r="F47" s="30"/>
      <c r="G47" s="30"/>
      <c r="H47" s="30"/>
      <c r="I47" s="30"/>
    </row>
    <row r="48" spans="2:9" ht="15.75">
      <c r="B48" s="30"/>
      <c r="C48" s="30"/>
      <c r="D48" s="30"/>
      <c r="E48" s="30"/>
      <c r="F48" s="30"/>
      <c r="G48" s="30"/>
      <c r="H48" s="30"/>
      <c r="I48" s="30"/>
    </row>
    <row r="49" spans="2:9" ht="15.75">
      <c r="B49" s="30"/>
      <c r="C49" s="30"/>
      <c r="D49" s="30"/>
      <c r="E49" s="30"/>
      <c r="F49" s="30"/>
      <c r="G49" s="30"/>
      <c r="H49" s="30"/>
      <c r="I49" s="30"/>
    </row>
    <row r="50" spans="2:9" ht="15.75">
      <c r="B50" s="30"/>
      <c r="C50" s="30"/>
      <c r="D50" s="30"/>
      <c r="E50" s="30"/>
      <c r="F50" s="30"/>
      <c r="G50" s="30"/>
      <c r="H50" s="30"/>
      <c r="I50" s="30"/>
    </row>
    <row r="51" spans="2:9" ht="15.75">
      <c r="B51" s="30"/>
      <c r="C51" s="30"/>
      <c r="D51" s="30"/>
      <c r="E51" s="30"/>
      <c r="F51" s="30"/>
      <c r="G51" s="30"/>
      <c r="H51" s="30"/>
      <c r="I51" s="30"/>
    </row>
  </sheetData>
  <mergeCells count="4">
    <mergeCell ref="A1:H1"/>
    <mergeCell ref="A2:H2"/>
    <mergeCell ref="A3:H3"/>
    <mergeCell ref="B5:H5"/>
  </mergeCells>
  <pageMargins left="0.7" right="0.7" top="0.75" bottom="0.75" header="0.3" footer="0.3"/>
  <pageSetup scale="76" orientation="portrait"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83F51-9C8C-4FD1-8F0C-DABD6C7CE3D1}">
  <sheetPr>
    <tabColor rgb="FF92D050"/>
  </sheetPr>
  <dimension ref="B1:N154"/>
  <sheetViews>
    <sheetView zoomScaleNormal="100" workbookViewId="0">
      <selection activeCell="K29" sqref="K29"/>
    </sheetView>
  </sheetViews>
  <sheetFormatPr defaultColWidth="8.85546875" defaultRowHeight="15"/>
  <cols>
    <col min="1" max="1" width="3.28515625" style="88" customWidth="1"/>
    <col min="2" max="5" width="3.7109375" style="88" customWidth="1"/>
    <col min="6" max="6" width="15.7109375" style="88" customWidth="1"/>
    <col min="7" max="7" width="8.85546875" style="88"/>
    <col min="8" max="8" width="10.42578125" style="88" bestFit="1" customWidth="1"/>
    <col min="9" max="10" width="8.85546875" style="88"/>
    <col min="11" max="11" width="7.7109375" style="88" customWidth="1"/>
    <col min="12" max="12" width="7" style="88" customWidth="1"/>
    <col min="13" max="13" width="8.85546875" style="88"/>
    <col min="14" max="14" width="4.7109375" style="88" customWidth="1"/>
    <col min="15" max="15" width="5.28515625" style="88" customWidth="1"/>
    <col min="16" max="16384" width="8.85546875" style="88"/>
  </cols>
  <sheetData>
    <row r="1" spans="2:14" ht="20.25">
      <c r="B1" s="330" t="s">
        <v>41</v>
      </c>
      <c r="C1" s="330"/>
      <c r="D1" s="330"/>
      <c r="E1" s="330"/>
      <c r="F1" s="330"/>
      <c r="G1" s="330"/>
      <c r="H1" s="330"/>
      <c r="I1" s="330"/>
      <c r="J1" s="330"/>
      <c r="K1" s="330"/>
      <c r="L1" s="330"/>
      <c r="M1" s="330"/>
      <c r="N1" s="330"/>
    </row>
    <row r="2" spans="2:14" ht="20.25">
      <c r="B2" s="330" t="s">
        <v>199</v>
      </c>
      <c r="C2" s="330"/>
      <c r="D2" s="330"/>
      <c r="E2" s="330"/>
      <c r="F2" s="330"/>
      <c r="G2" s="330"/>
      <c r="H2" s="330"/>
      <c r="I2" s="330"/>
      <c r="J2" s="330"/>
      <c r="K2" s="330"/>
      <c r="L2" s="330"/>
      <c r="M2" s="330"/>
      <c r="N2" s="330"/>
    </row>
    <row r="3" spans="2:14" ht="21" thickBot="1">
      <c r="B3" s="331"/>
      <c r="C3" s="331"/>
      <c r="D3" s="331"/>
      <c r="E3" s="331"/>
      <c r="F3" s="331"/>
      <c r="G3" s="331"/>
      <c r="H3" s="331"/>
      <c r="I3" s="331"/>
      <c r="J3" s="331"/>
      <c r="K3" s="331"/>
      <c r="L3" s="331"/>
      <c r="M3" s="331"/>
      <c r="N3" s="331"/>
    </row>
    <row r="4" spans="2:14">
      <c r="B4" s="304"/>
      <c r="C4" s="304"/>
      <c r="D4" s="304"/>
      <c r="E4" s="304"/>
      <c r="F4" s="304"/>
      <c r="G4" s="304"/>
      <c r="H4" s="304"/>
      <c r="I4" s="304"/>
      <c r="J4" s="304"/>
      <c r="K4" s="304"/>
      <c r="L4" s="304"/>
      <c r="M4" s="304"/>
      <c r="N4" s="304"/>
    </row>
    <row r="5" spans="2:14" ht="18.75" hidden="1">
      <c r="B5" s="305" t="s">
        <v>161</v>
      </c>
    </row>
    <row r="6" spans="2:14">
      <c r="B6" s="304"/>
      <c r="C6" s="304"/>
      <c r="D6" s="304"/>
      <c r="E6" s="304"/>
      <c r="F6" s="304"/>
      <c r="G6" s="304"/>
      <c r="H6" s="304"/>
      <c r="I6" s="304"/>
      <c r="J6" s="304"/>
      <c r="K6" s="304"/>
      <c r="L6" s="304"/>
      <c r="M6" s="304"/>
      <c r="N6" s="304"/>
    </row>
    <row r="7" spans="2:14">
      <c r="B7" s="306" t="s">
        <v>162</v>
      </c>
      <c r="C7" s="306"/>
      <c r="D7" s="306"/>
      <c r="E7" s="306"/>
      <c r="F7" s="306"/>
      <c r="G7" s="306"/>
      <c r="H7" s="306"/>
      <c r="I7" s="307"/>
      <c r="J7" s="307"/>
      <c r="K7" s="307"/>
      <c r="L7" s="307"/>
      <c r="M7" s="307"/>
      <c r="N7" s="307"/>
    </row>
    <row r="9" spans="2:14">
      <c r="B9" s="308" t="s">
        <v>200</v>
      </c>
      <c r="H9" s="309"/>
      <c r="I9" s="310"/>
      <c r="J9" s="310"/>
      <c r="K9" s="310"/>
      <c r="L9" s="310"/>
      <c r="M9" s="310"/>
      <c r="N9" s="310"/>
    </row>
    <row r="10" spans="2:14">
      <c r="H10" s="88" t="s">
        <v>38</v>
      </c>
    </row>
    <row r="11" spans="2:14">
      <c r="B11" s="308" t="s">
        <v>163</v>
      </c>
      <c r="H11" s="311"/>
      <c r="I11" s="310"/>
      <c r="J11" s="310"/>
      <c r="K11" s="310"/>
      <c r="L11" s="310"/>
      <c r="M11" s="310"/>
      <c r="N11" s="310"/>
    </row>
    <row r="12" spans="2:14">
      <c r="H12" s="88" t="s">
        <v>38</v>
      </c>
    </row>
    <row r="13" spans="2:14">
      <c r="B13" s="80" t="s">
        <v>164</v>
      </c>
      <c r="H13" s="310"/>
      <c r="I13" s="310"/>
      <c r="J13" s="310"/>
      <c r="K13" s="310"/>
      <c r="L13" s="310"/>
      <c r="M13" s="310"/>
      <c r="N13" s="310"/>
    </row>
    <row r="15" spans="2:14">
      <c r="B15" s="308" t="s">
        <v>201</v>
      </c>
      <c r="H15" s="311"/>
      <c r="I15" s="310"/>
      <c r="J15" s="310"/>
      <c r="K15" s="310"/>
      <c r="L15" s="310"/>
      <c r="M15" s="310"/>
      <c r="N15" s="310"/>
    </row>
    <row r="16" spans="2:14">
      <c r="B16" s="308" t="s">
        <v>202</v>
      </c>
      <c r="H16" s="312"/>
      <c r="I16" s="310"/>
      <c r="J16" s="310"/>
      <c r="K16" s="310"/>
      <c r="L16" s="310"/>
      <c r="M16" s="310"/>
      <c r="N16" s="310"/>
    </row>
    <row r="17" spans="2:14">
      <c r="B17" s="308" t="s">
        <v>203</v>
      </c>
      <c r="H17" s="311"/>
      <c r="I17" s="310"/>
      <c r="J17" s="310"/>
      <c r="K17" s="310"/>
      <c r="L17" s="310"/>
      <c r="M17" s="310"/>
      <c r="N17" s="310"/>
    </row>
    <row r="18" spans="2:14">
      <c r="B18" s="308"/>
      <c r="H18" s="313"/>
    </row>
    <row r="19" spans="2:14">
      <c r="B19" s="308" t="s">
        <v>204</v>
      </c>
      <c r="H19" s="311"/>
      <c r="I19" s="310"/>
      <c r="J19" s="310"/>
      <c r="K19" s="310"/>
      <c r="L19" s="310"/>
      <c r="M19" s="310"/>
      <c r="N19" s="310"/>
    </row>
    <row r="20" spans="2:14">
      <c r="B20" s="308" t="s">
        <v>205</v>
      </c>
      <c r="H20" s="312"/>
      <c r="I20" s="310"/>
      <c r="J20" s="310"/>
      <c r="K20" s="310"/>
      <c r="L20" s="310"/>
      <c r="M20" s="310"/>
      <c r="N20" s="310"/>
    </row>
    <row r="21" spans="2:14">
      <c r="B21" s="308" t="s">
        <v>206</v>
      </c>
      <c r="H21" s="311"/>
      <c r="I21" s="310"/>
      <c r="J21" s="310"/>
      <c r="K21" s="310"/>
      <c r="L21" s="310"/>
      <c r="M21" s="310"/>
      <c r="N21" s="310"/>
    </row>
    <row r="22" spans="2:14">
      <c r="B22" s="308"/>
      <c r="H22" s="313"/>
    </row>
    <row r="23" spans="2:14">
      <c r="B23" s="308" t="s">
        <v>207</v>
      </c>
      <c r="H23" s="311"/>
      <c r="I23" s="310"/>
      <c r="J23" s="310"/>
      <c r="K23" s="310"/>
      <c r="L23" s="310"/>
      <c r="M23" s="310"/>
      <c r="N23" s="310"/>
    </row>
    <row r="24" spans="2:14">
      <c r="B24" s="308"/>
    </row>
    <row r="25" spans="2:14">
      <c r="B25" s="308" t="s">
        <v>208</v>
      </c>
      <c r="H25" s="311"/>
      <c r="I25" s="310"/>
      <c r="J25" s="310"/>
    </row>
    <row r="27" spans="2:14" s="314" customFormat="1">
      <c r="B27" s="80" t="s">
        <v>165</v>
      </c>
      <c r="I27" s="315"/>
      <c r="J27" s="315"/>
      <c r="K27" s="315"/>
      <c r="L27" s="315"/>
    </row>
    <row r="28" spans="2:14" s="314" customFormat="1">
      <c r="B28" s="88"/>
    </row>
    <row r="29" spans="2:14">
      <c r="B29" s="80" t="s">
        <v>166</v>
      </c>
      <c r="J29" s="310"/>
      <c r="K29" s="316"/>
      <c r="L29" s="310"/>
      <c r="M29" s="310"/>
      <c r="N29" s="310"/>
    </row>
    <row r="30" spans="2:14">
      <c r="K30" s="317" t="s">
        <v>167</v>
      </c>
    </row>
    <row r="31" spans="2:14">
      <c r="K31" s="317"/>
    </row>
    <row r="32" spans="2:14">
      <c r="B32" s="80" t="s">
        <v>168</v>
      </c>
      <c r="K32" s="317"/>
    </row>
    <row r="33" spans="2:14">
      <c r="C33" s="314"/>
      <c r="D33" s="314"/>
      <c r="E33" s="314"/>
      <c r="F33" s="314"/>
    </row>
    <row r="34" spans="2:14">
      <c r="K34" s="317"/>
    </row>
    <row r="35" spans="2:14">
      <c r="B35" s="318" t="s">
        <v>212</v>
      </c>
    </row>
    <row r="36" spans="2:14">
      <c r="B36" s="332"/>
      <c r="C36" s="333"/>
      <c r="D36" s="333"/>
      <c r="E36" s="333"/>
      <c r="F36" s="333"/>
      <c r="G36" s="333"/>
      <c r="H36" s="333"/>
      <c r="I36" s="333"/>
      <c r="J36" s="333"/>
      <c r="K36" s="333"/>
      <c r="L36" s="333"/>
      <c r="M36" s="333"/>
      <c r="N36" s="334"/>
    </row>
    <row r="37" spans="2:14">
      <c r="B37" s="335"/>
      <c r="C37" s="336"/>
      <c r="D37" s="336"/>
      <c r="E37" s="336"/>
      <c r="F37" s="336"/>
      <c r="G37" s="336"/>
      <c r="H37" s="336"/>
      <c r="I37" s="336"/>
      <c r="J37" s="336"/>
      <c r="K37" s="336"/>
      <c r="L37" s="336"/>
      <c r="M37" s="336"/>
      <c r="N37" s="337"/>
    </row>
    <row r="38" spans="2:14">
      <c r="B38" s="335"/>
      <c r="C38" s="336"/>
      <c r="D38" s="336"/>
      <c r="E38" s="336"/>
      <c r="F38" s="336"/>
      <c r="G38" s="336"/>
      <c r="H38" s="336"/>
      <c r="I38" s="336"/>
      <c r="J38" s="336"/>
      <c r="K38" s="336"/>
      <c r="L38" s="336"/>
      <c r="M38" s="336"/>
      <c r="N38" s="337"/>
    </row>
    <row r="39" spans="2:14">
      <c r="B39" s="335"/>
      <c r="C39" s="336"/>
      <c r="D39" s="336"/>
      <c r="E39" s="336"/>
      <c r="F39" s="336"/>
      <c r="G39" s="336"/>
      <c r="H39" s="336"/>
      <c r="I39" s="336"/>
      <c r="J39" s="336"/>
      <c r="K39" s="336"/>
      <c r="L39" s="336"/>
      <c r="M39" s="336"/>
      <c r="N39" s="337"/>
    </row>
    <row r="40" spans="2:14">
      <c r="B40" s="335"/>
      <c r="C40" s="336"/>
      <c r="D40" s="336"/>
      <c r="E40" s="336"/>
      <c r="F40" s="336"/>
      <c r="G40" s="336"/>
      <c r="H40" s="336"/>
      <c r="I40" s="336"/>
      <c r="J40" s="336"/>
      <c r="K40" s="336"/>
      <c r="L40" s="336"/>
      <c r="M40" s="336"/>
      <c r="N40" s="337"/>
    </row>
    <row r="41" spans="2:14">
      <c r="B41" s="338"/>
      <c r="C41" s="339"/>
      <c r="D41" s="339"/>
      <c r="E41" s="339"/>
      <c r="F41" s="339"/>
      <c r="G41" s="339"/>
      <c r="H41" s="339"/>
      <c r="I41" s="339"/>
      <c r="J41" s="339"/>
      <c r="K41" s="339"/>
      <c r="L41" s="339"/>
      <c r="M41" s="339"/>
      <c r="N41" s="340"/>
    </row>
    <row r="43" spans="2:14">
      <c r="B43" s="308" t="s">
        <v>169</v>
      </c>
    </row>
    <row r="44" spans="2:14" ht="15.75" customHeight="1">
      <c r="B44" s="332"/>
      <c r="C44" s="333"/>
      <c r="D44" s="333"/>
      <c r="E44" s="333"/>
      <c r="F44" s="333"/>
      <c r="G44" s="333"/>
      <c r="H44" s="333"/>
      <c r="I44" s="333"/>
      <c r="J44" s="333"/>
      <c r="K44" s="333"/>
      <c r="L44" s="333"/>
      <c r="M44" s="333"/>
      <c r="N44" s="334"/>
    </row>
    <row r="45" spans="2:14">
      <c r="B45" s="335"/>
      <c r="C45" s="336"/>
      <c r="D45" s="336"/>
      <c r="E45" s="336"/>
      <c r="F45" s="336"/>
      <c r="G45" s="336"/>
      <c r="H45" s="336"/>
      <c r="I45" s="336"/>
      <c r="J45" s="336"/>
      <c r="K45" s="336"/>
      <c r="L45" s="336"/>
      <c r="M45" s="336"/>
      <c r="N45" s="337"/>
    </row>
    <row r="46" spans="2:14">
      <c r="B46" s="335"/>
      <c r="C46" s="336"/>
      <c r="D46" s="336"/>
      <c r="E46" s="336"/>
      <c r="F46" s="336"/>
      <c r="G46" s="336"/>
      <c r="H46" s="336"/>
      <c r="I46" s="336"/>
      <c r="J46" s="336"/>
      <c r="K46" s="336"/>
      <c r="L46" s="336"/>
      <c r="M46" s="336"/>
      <c r="N46" s="337"/>
    </row>
    <row r="47" spans="2:14">
      <c r="B47" s="335"/>
      <c r="C47" s="336"/>
      <c r="D47" s="336"/>
      <c r="E47" s="336"/>
      <c r="F47" s="336"/>
      <c r="G47" s="336"/>
      <c r="H47" s="336"/>
      <c r="I47" s="336"/>
      <c r="J47" s="336"/>
      <c r="K47" s="336"/>
      <c r="L47" s="336"/>
      <c r="M47" s="336"/>
      <c r="N47" s="337"/>
    </row>
    <row r="48" spans="2:14">
      <c r="B48" s="335"/>
      <c r="C48" s="336"/>
      <c r="D48" s="336"/>
      <c r="E48" s="336"/>
      <c r="F48" s="336"/>
      <c r="G48" s="336"/>
      <c r="H48" s="336"/>
      <c r="I48" s="336"/>
      <c r="J48" s="336"/>
      <c r="K48" s="336"/>
      <c r="L48" s="336"/>
      <c r="M48" s="336"/>
      <c r="N48" s="337"/>
    </row>
    <row r="49" spans="2:14">
      <c r="B49" s="338"/>
      <c r="C49" s="339"/>
      <c r="D49" s="339"/>
      <c r="E49" s="339"/>
      <c r="F49" s="339"/>
      <c r="G49" s="339"/>
      <c r="H49" s="339"/>
      <c r="I49" s="339"/>
      <c r="J49" s="339"/>
      <c r="K49" s="339"/>
      <c r="L49" s="339"/>
      <c r="M49" s="339"/>
      <c r="N49" s="340"/>
    </row>
    <row r="51" spans="2:14" ht="30.75" customHeight="1">
      <c r="B51" s="329" t="s">
        <v>209</v>
      </c>
      <c r="C51" s="329"/>
      <c r="D51" s="329"/>
      <c r="E51" s="329"/>
      <c r="F51" s="329"/>
      <c r="G51" s="329"/>
      <c r="H51" s="329"/>
      <c r="I51" s="329"/>
      <c r="J51" s="329"/>
      <c r="K51" s="329"/>
      <c r="L51" s="329"/>
      <c r="M51" s="329"/>
      <c r="N51" s="329"/>
    </row>
    <row r="52" spans="2:14">
      <c r="B52" s="332"/>
      <c r="C52" s="341"/>
      <c r="D52" s="341"/>
      <c r="E52" s="341"/>
      <c r="F52" s="341"/>
      <c r="G52" s="341"/>
      <c r="H52" s="341"/>
      <c r="I52" s="341"/>
      <c r="J52" s="341"/>
      <c r="K52" s="341"/>
      <c r="L52" s="341"/>
      <c r="M52" s="341"/>
      <c r="N52" s="342"/>
    </row>
    <row r="53" spans="2:14">
      <c r="B53" s="343"/>
      <c r="C53" s="344"/>
      <c r="D53" s="344"/>
      <c r="E53" s="344"/>
      <c r="F53" s="344"/>
      <c r="G53" s="344"/>
      <c r="H53" s="344"/>
      <c r="I53" s="344"/>
      <c r="J53" s="344"/>
      <c r="K53" s="344"/>
      <c r="L53" s="344"/>
      <c r="M53" s="344"/>
      <c r="N53" s="345"/>
    </row>
    <row r="54" spans="2:14">
      <c r="B54" s="343"/>
      <c r="C54" s="344"/>
      <c r="D54" s="344"/>
      <c r="E54" s="344"/>
      <c r="F54" s="344"/>
      <c r="G54" s="344"/>
      <c r="H54" s="344"/>
      <c r="I54" s="344"/>
      <c r="J54" s="344"/>
      <c r="K54" s="344"/>
      <c r="L54" s="344"/>
      <c r="M54" s="344"/>
      <c r="N54" s="345"/>
    </row>
    <row r="55" spans="2:14">
      <c r="B55" s="343"/>
      <c r="C55" s="344"/>
      <c r="D55" s="344"/>
      <c r="E55" s="344"/>
      <c r="F55" s="344"/>
      <c r="G55" s="344"/>
      <c r="H55" s="344"/>
      <c r="I55" s="344"/>
      <c r="J55" s="344"/>
      <c r="K55" s="344"/>
      <c r="L55" s="344"/>
      <c r="M55" s="344"/>
      <c r="N55" s="345"/>
    </row>
    <row r="56" spans="2:14">
      <c r="B56" s="346"/>
      <c r="C56" s="347"/>
      <c r="D56" s="347"/>
      <c r="E56" s="347"/>
      <c r="F56" s="347"/>
      <c r="G56" s="347"/>
      <c r="H56" s="347"/>
      <c r="I56" s="347"/>
      <c r="J56" s="347"/>
      <c r="K56" s="347"/>
      <c r="L56" s="347"/>
      <c r="M56" s="347"/>
      <c r="N56" s="348"/>
    </row>
    <row r="57" spans="2:14" ht="7.5" customHeight="1"/>
    <row r="58" spans="2:14">
      <c r="B58" s="80" t="s">
        <v>170</v>
      </c>
    </row>
    <row r="59" spans="2:14">
      <c r="B59" s="332"/>
      <c r="C59" s="333"/>
      <c r="D59" s="333"/>
      <c r="E59" s="333"/>
      <c r="F59" s="333"/>
      <c r="G59" s="333"/>
      <c r="H59" s="333"/>
      <c r="I59" s="333"/>
      <c r="J59" s="333"/>
      <c r="K59" s="333"/>
      <c r="L59" s="333"/>
      <c r="M59" s="333"/>
      <c r="N59" s="334"/>
    </row>
    <row r="60" spans="2:14">
      <c r="B60" s="335"/>
      <c r="C60" s="336"/>
      <c r="D60" s="336"/>
      <c r="E60" s="336"/>
      <c r="F60" s="336"/>
      <c r="G60" s="336"/>
      <c r="H60" s="336"/>
      <c r="I60" s="336"/>
      <c r="J60" s="336"/>
      <c r="K60" s="336"/>
      <c r="L60" s="336"/>
      <c r="M60" s="336"/>
      <c r="N60" s="337"/>
    </row>
    <row r="61" spans="2:14">
      <c r="B61" s="335"/>
      <c r="C61" s="336"/>
      <c r="D61" s="336"/>
      <c r="E61" s="336"/>
      <c r="F61" s="336"/>
      <c r="G61" s="336"/>
      <c r="H61" s="336"/>
      <c r="I61" s="336"/>
      <c r="J61" s="336"/>
      <c r="K61" s="336"/>
      <c r="L61" s="336"/>
      <c r="M61" s="336"/>
      <c r="N61" s="337"/>
    </row>
    <row r="62" spans="2:14">
      <c r="B62" s="338"/>
      <c r="C62" s="339"/>
      <c r="D62" s="339"/>
      <c r="E62" s="339"/>
      <c r="F62" s="339"/>
      <c r="G62" s="339"/>
      <c r="H62" s="339"/>
      <c r="I62" s="339"/>
      <c r="J62" s="339"/>
      <c r="K62" s="339"/>
      <c r="L62" s="339"/>
      <c r="M62" s="339"/>
      <c r="N62" s="340"/>
    </row>
    <row r="64" spans="2:14">
      <c r="B64" s="80" t="s">
        <v>171</v>
      </c>
    </row>
    <row r="65" spans="2:14">
      <c r="B65" s="80" t="s">
        <v>172</v>
      </c>
    </row>
    <row r="66" spans="2:14">
      <c r="C66" s="88" t="s">
        <v>173</v>
      </c>
    </row>
    <row r="67" spans="2:14">
      <c r="C67" s="88" t="s">
        <v>174</v>
      </c>
    </row>
    <row r="68" spans="2:14">
      <c r="C68" s="88" t="s">
        <v>175</v>
      </c>
    </row>
    <row r="69" spans="2:14">
      <c r="B69" s="332"/>
      <c r="C69" s="333"/>
      <c r="D69" s="333"/>
      <c r="E69" s="333"/>
      <c r="F69" s="333"/>
      <c r="G69" s="333"/>
      <c r="H69" s="333"/>
      <c r="I69" s="333"/>
      <c r="J69" s="333"/>
      <c r="K69" s="333"/>
      <c r="L69" s="333"/>
      <c r="M69" s="333"/>
      <c r="N69" s="334"/>
    </row>
    <row r="70" spans="2:14">
      <c r="B70" s="335"/>
      <c r="C70" s="336"/>
      <c r="D70" s="336"/>
      <c r="E70" s="336"/>
      <c r="F70" s="336"/>
      <c r="G70" s="336"/>
      <c r="H70" s="336"/>
      <c r="I70" s="336"/>
      <c r="J70" s="336"/>
      <c r="K70" s="336"/>
      <c r="L70" s="336"/>
      <c r="M70" s="336"/>
      <c r="N70" s="337"/>
    </row>
    <row r="71" spans="2:14">
      <c r="B71" s="335"/>
      <c r="C71" s="336"/>
      <c r="D71" s="336"/>
      <c r="E71" s="336"/>
      <c r="F71" s="336"/>
      <c r="G71" s="336"/>
      <c r="H71" s="336"/>
      <c r="I71" s="336"/>
      <c r="J71" s="336"/>
      <c r="K71" s="336"/>
      <c r="L71" s="336"/>
      <c r="M71" s="336"/>
      <c r="N71" s="337"/>
    </row>
    <row r="72" spans="2:14">
      <c r="B72" s="335"/>
      <c r="C72" s="336"/>
      <c r="D72" s="336"/>
      <c r="E72" s="336"/>
      <c r="F72" s="336"/>
      <c r="G72" s="336"/>
      <c r="H72" s="336"/>
      <c r="I72" s="336"/>
      <c r="J72" s="336"/>
      <c r="K72" s="336"/>
      <c r="L72" s="336"/>
      <c r="M72" s="336"/>
      <c r="N72" s="337"/>
    </row>
    <row r="73" spans="2:14">
      <c r="B73" s="338"/>
      <c r="C73" s="339"/>
      <c r="D73" s="339"/>
      <c r="E73" s="339"/>
      <c r="F73" s="339"/>
      <c r="G73" s="339"/>
      <c r="H73" s="339"/>
      <c r="I73" s="339"/>
      <c r="J73" s="339"/>
      <c r="K73" s="339"/>
      <c r="L73" s="339"/>
      <c r="M73" s="339"/>
      <c r="N73" s="340"/>
    </row>
    <row r="74" spans="2:14">
      <c r="B74" s="319"/>
      <c r="C74" s="319"/>
      <c r="D74" s="319"/>
      <c r="E74" s="319"/>
      <c r="F74" s="319"/>
      <c r="G74" s="319"/>
      <c r="H74" s="319"/>
      <c r="I74" s="319"/>
      <c r="J74" s="319"/>
      <c r="K74" s="319"/>
      <c r="L74" s="319"/>
      <c r="M74" s="319"/>
      <c r="N74" s="319"/>
    </row>
    <row r="75" spans="2:14">
      <c r="B75" s="80" t="s">
        <v>176</v>
      </c>
    </row>
    <row r="76" spans="2:14">
      <c r="B76" s="332"/>
      <c r="C76" s="333"/>
      <c r="D76" s="333"/>
      <c r="E76" s="333"/>
      <c r="F76" s="333"/>
      <c r="G76" s="333"/>
      <c r="H76" s="333"/>
      <c r="I76" s="333"/>
      <c r="J76" s="333"/>
      <c r="K76" s="333"/>
      <c r="L76" s="333"/>
      <c r="M76" s="333"/>
      <c r="N76" s="334"/>
    </row>
    <row r="77" spans="2:14">
      <c r="B77" s="335"/>
      <c r="C77" s="336"/>
      <c r="D77" s="336"/>
      <c r="E77" s="336"/>
      <c r="F77" s="336"/>
      <c r="G77" s="336"/>
      <c r="H77" s="336"/>
      <c r="I77" s="336"/>
      <c r="J77" s="336"/>
      <c r="K77" s="336"/>
      <c r="L77" s="336"/>
      <c r="M77" s="336"/>
      <c r="N77" s="337"/>
    </row>
    <row r="78" spans="2:14">
      <c r="B78" s="338"/>
      <c r="C78" s="339"/>
      <c r="D78" s="339"/>
      <c r="E78" s="339"/>
      <c r="F78" s="339"/>
      <c r="G78" s="339"/>
      <c r="H78" s="339"/>
      <c r="I78" s="339"/>
      <c r="J78" s="339"/>
      <c r="K78" s="339"/>
      <c r="L78" s="339"/>
      <c r="M78" s="339"/>
      <c r="N78" s="340"/>
    </row>
    <row r="79" spans="2:14">
      <c r="B79" s="319"/>
      <c r="C79" s="319"/>
      <c r="D79" s="319"/>
      <c r="E79" s="319"/>
      <c r="F79" s="319"/>
      <c r="G79" s="319"/>
      <c r="H79" s="319"/>
      <c r="I79" s="319"/>
      <c r="J79" s="319"/>
      <c r="K79" s="319"/>
      <c r="L79" s="319"/>
      <c r="M79" s="319"/>
      <c r="N79" s="319"/>
    </row>
    <row r="80" spans="2:14">
      <c r="B80" s="80" t="s">
        <v>177</v>
      </c>
    </row>
    <row r="81" spans="2:14">
      <c r="C81" s="314"/>
      <c r="D81" s="314"/>
      <c r="E81" s="314"/>
      <c r="F81" s="314"/>
    </row>
    <row r="83" spans="2:14">
      <c r="B83" s="306" t="s">
        <v>178</v>
      </c>
      <c r="C83" s="306"/>
      <c r="D83" s="306"/>
      <c r="E83" s="306"/>
      <c r="F83" s="306"/>
      <c r="G83" s="306"/>
      <c r="H83" s="306"/>
      <c r="I83" s="307"/>
      <c r="J83" s="307"/>
      <c r="K83" s="307"/>
      <c r="L83" s="307"/>
      <c r="M83" s="307"/>
      <c r="N83" s="307"/>
    </row>
    <row r="85" spans="2:14">
      <c r="B85" s="80" t="s">
        <v>179</v>
      </c>
      <c r="H85" s="314" t="s">
        <v>38</v>
      </c>
    </row>
    <row r="86" spans="2:14" s="314" customFormat="1">
      <c r="B86" s="88"/>
      <c r="C86" s="88"/>
      <c r="D86" s="88"/>
      <c r="E86" s="88"/>
      <c r="F86" s="88"/>
      <c r="G86" s="320"/>
      <c r="H86" s="320"/>
      <c r="I86" s="320"/>
      <c r="L86" s="88" t="s">
        <v>38</v>
      </c>
    </row>
    <row r="87" spans="2:14" s="314" customFormat="1">
      <c r="G87" s="320"/>
      <c r="H87" s="320"/>
      <c r="I87" s="320"/>
    </row>
    <row r="88" spans="2:14" s="314" customFormat="1">
      <c r="G88" s="320"/>
      <c r="H88" s="320"/>
      <c r="I88" s="320"/>
    </row>
    <row r="89" spans="2:14" s="314" customFormat="1">
      <c r="G89" s="320"/>
      <c r="H89" s="320"/>
      <c r="I89" s="320"/>
    </row>
    <row r="90" spans="2:14">
      <c r="G90" s="320"/>
      <c r="H90" s="320"/>
      <c r="I90" s="320"/>
    </row>
    <row r="91" spans="2:14">
      <c r="G91" s="320"/>
      <c r="H91" s="320"/>
      <c r="I91" s="320"/>
    </row>
    <row r="93" spans="2:14">
      <c r="B93" s="80" t="s">
        <v>180</v>
      </c>
    </row>
    <row r="96" spans="2:14">
      <c r="B96" s="80" t="s">
        <v>210</v>
      </c>
    </row>
    <row r="97" spans="2:14">
      <c r="B97" s="80" t="s">
        <v>181</v>
      </c>
    </row>
    <row r="98" spans="2:14">
      <c r="B98" s="349"/>
      <c r="C98" s="350"/>
      <c r="D98" s="350"/>
      <c r="E98" s="350"/>
      <c r="F98" s="350"/>
      <c r="G98" s="350"/>
      <c r="H98" s="350"/>
      <c r="I98" s="350"/>
      <c r="J98" s="350"/>
      <c r="K98" s="350"/>
      <c r="L98" s="350"/>
      <c r="M98" s="350"/>
      <c r="N98" s="351"/>
    </row>
    <row r="99" spans="2:14">
      <c r="B99" s="352"/>
      <c r="C99" s="353"/>
      <c r="D99" s="353"/>
      <c r="E99" s="353"/>
      <c r="F99" s="353"/>
      <c r="G99" s="353"/>
      <c r="H99" s="353"/>
      <c r="I99" s="353"/>
      <c r="J99" s="353"/>
      <c r="K99" s="353"/>
      <c r="L99" s="353"/>
      <c r="M99" s="353"/>
      <c r="N99" s="354"/>
    </row>
    <row r="101" spans="2:14" ht="30" customHeight="1">
      <c r="B101" s="329" t="s">
        <v>182</v>
      </c>
      <c r="C101" s="329"/>
      <c r="D101" s="329"/>
      <c r="E101" s="329"/>
      <c r="F101" s="329"/>
      <c r="G101" s="329"/>
      <c r="H101" s="329"/>
      <c r="I101" s="329"/>
      <c r="J101" s="329"/>
      <c r="K101" s="329"/>
      <c r="L101" s="329"/>
      <c r="M101" s="329"/>
      <c r="N101" s="329"/>
    </row>
    <row r="102" spans="2:14" ht="16.5" customHeight="1">
      <c r="B102" s="332"/>
      <c r="C102" s="333"/>
      <c r="D102" s="333"/>
      <c r="E102" s="333"/>
      <c r="F102" s="333"/>
      <c r="G102" s="333"/>
      <c r="H102" s="333"/>
      <c r="I102" s="333"/>
      <c r="J102" s="333"/>
      <c r="K102" s="333"/>
      <c r="L102" s="333"/>
      <c r="M102" s="333"/>
      <c r="N102" s="334"/>
    </row>
    <row r="103" spans="2:14">
      <c r="B103" s="335"/>
      <c r="C103" s="336"/>
      <c r="D103" s="336"/>
      <c r="E103" s="336"/>
      <c r="F103" s="336"/>
      <c r="G103" s="336"/>
      <c r="H103" s="336"/>
      <c r="I103" s="336"/>
      <c r="J103" s="336"/>
      <c r="K103" s="336"/>
      <c r="L103" s="336"/>
      <c r="M103" s="336"/>
      <c r="N103" s="337"/>
    </row>
    <row r="104" spans="2:14">
      <c r="B104" s="335"/>
      <c r="C104" s="336"/>
      <c r="D104" s="336"/>
      <c r="E104" s="336"/>
      <c r="F104" s="336"/>
      <c r="G104" s="336"/>
      <c r="H104" s="336"/>
      <c r="I104" s="336"/>
      <c r="J104" s="336"/>
      <c r="K104" s="336"/>
      <c r="L104" s="336"/>
      <c r="M104" s="336"/>
      <c r="N104" s="337"/>
    </row>
    <row r="105" spans="2:14">
      <c r="B105" s="338"/>
      <c r="C105" s="339"/>
      <c r="D105" s="339"/>
      <c r="E105" s="339"/>
      <c r="F105" s="339"/>
      <c r="G105" s="339"/>
      <c r="H105" s="339"/>
      <c r="I105" s="339"/>
      <c r="J105" s="339"/>
      <c r="K105" s="339"/>
      <c r="L105" s="339"/>
      <c r="M105" s="339"/>
      <c r="N105" s="340"/>
    </row>
    <row r="107" spans="2:14">
      <c r="B107" s="80" t="s">
        <v>183</v>
      </c>
    </row>
    <row r="111" spans="2:14">
      <c r="C111" s="88" t="s">
        <v>184</v>
      </c>
      <c r="H111" s="310"/>
      <c r="I111" s="310"/>
      <c r="J111" s="310"/>
      <c r="K111" s="310"/>
      <c r="L111" s="310"/>
    </row>
    <row r="113" spans="2:14">
      <c r="C113" s="80" t="s">
        <v>185</v>
      </c>
    </row>
    <row r="114" spans="2:14">
      <c r="B114" s="356"/>
      <c r="C114" s="357"/>
      <c r="D114" s="357"/>
      <c r="E114" s="357"/>
      <c r="F114" s="357"/>
      <c r="G114" s="357"/>
      <c r="H114" s="357"/>
      <c r="I114" s="357"/>
      <c r="J114" s="357"/>
      <c r="K114" s="357"/>
      <c r="L114" s="357"/>
      <c r="M114" s="357"/>
      <c r="N114" s="358"/>
    </row>
    <row r="115" spans="2:14">
      <c r="B115" s="359"/>
      <c r="C115" s="360"/>
      <c r="D115" s="360"/>
      <c r="E115" s="360"/>
      <c r="F115" s="360"/>
      <c r="G115" s="360"/>
      <c r="H115" s="360"/>
      <c r="I115" s="360"/>
      <c r="J115" s="360"/>
      <c r="K115" s="360"/>
      <c r="L115" s="360"/>
      <c r="M115" s="360"/>
      <c r="N115" s="361"/>
    </row>
    <row r="116" spans="2:14">
      <c r="B116" s="359"/>
      <c r="C116" s="360"/>
      <c r="D116" s="360"/>
      <c r="E116" s="360"/>
      <c r="F116" s="360"/>
      <c r="G116" s="360"/>
      <c r="H116" s="360"/>
      <c r="I116" s="360"/>
      <c r="J116" s="360"/>
      <c r="K116" s="360"/>
      <c r="L116" s="360"/>
      <c r="M116" s="360"/>
      <c r="N116" s="361"/>
    </row>
    <row r="117" spans="2:14">
      <c r="B117" s="359"/>
      <c r="C117" s="360"/>
      <c r="D117" s="360"/>
      <c r="E117" s="360"/>
      <c r="F117" s="360"/>
      <c r="G117" s="360"/>
      <c r="H117" s="360"/>
      <c r="I117" s="360"/>
      <c r="J117" s="360"/>
      <c r="K117" s="360"/>
      <c r="L117" s="360"/>
      <c r="M117" s="360"/>
      <c r="N117" s="361"/>
    </row>
    <row r="118" spans="2:14">
      <c r="B118" s="359"/>
      <c r="C118" s="360"/>
      <c r="D118" s="360"/>
      <c r="E118" s="360"/>
      <c r="F118" s="360"/>
      <c r="G118" s="360"/>
      <c r="H118" s="360"/>
      <c r="I118" s="360"/>
      <c r="J118" s="360"/>
      <c r="K118" s="360"/>
      <c r="L118" s="360"/>
      <c r="M118" s="360"/>
      <c r="N118" s="361"/>
    </row>
    <row r="119" spans="2:14">
      <c r="B119" s="359"/>
      <c r="C119" s="360"/>
      <c r="D119" s="360"/>
      <c r="E119" s="360"/>
      <c r="F119" s="360"/>
      <c r="G119" s="360"/>
      <c r="H119" s="360"/>
      <c r="I119" s="360"/>
      <c r="J119" s="360"/>
      <c r="K119" s="360"/>
      <c r="L119" s="360"/>
      <c r="M119" s="360"/>
      <c r="N119" s="361"/>
    </row>
    <row r="120" spans="2:14">
      <c r="B120" s="362"/>
      <c r="C120" s="363"/>
      <c r="D120" s="363"/>
      <c r="E120" s="363"/>
      <c r="F120" s="363"/>
      <c r="G120" s="363"/>
      <c r="H120" s="363"/>
      <c r="I120" s="363"/>
      <c r="J120" s="363"/>
      <c r="K120" s="363"/>
      <c r="L120" s="363"/>
      <c r="M120" s="363"/>
      <c r="N120" s="364"/>
    </row>
    <row r="122" spans="2:14">
      <c r="B122" s="80" t="s">
        <v>211</v>
      </c>
    </row>
    <row r="124" spans="2:14">
      <c r="C124" s="88" t="s">
        <v>186</v>
      </c>
      <c r="G124" s="365"/>
      <c r="H124" s="365"/>
      <c r="I124" s="365"/>
      <c r="J124" s="365"/>
    </row>
    <row r="125" spans="2:14">
      <c r="G125" s="321"/>
      <c r="H125" s="321"/>
      <c r="I125" s="321"/>
      <c r="J125" s="321"/>
    </row>
    <row r="126" spans="2:14">
      <c r="B126" s="80" t="s">
        <v>187</v>
      </c>
    </row>
    <row r="127" spans="2:14">
      <c r="B127" s="80"/>
    </row>
    <row r="128" spans="2:14">
      <c r="B128" s="80"/>
      <c r="C128" s="88" t="s">
        <v>186</v>
      </c>
      <c r="G128" s="365"/>
      <c r="H128" s="365"/>
      <c r="I128" s="365"/>
      <c r="J128" s="365"/>
    </row>
    <row r="130" spans="2:14">
      <c r="C130" s="88" t="s">
        <v>188</v>
      </c>
      <c r="G130" s="365"/>
      <c r="H130" s="365"/>
      <c r="I130" s="365"/>
      <c r="J130" s="365"/>
    </row>
    <row r="131" spans="2:14">
      <c r="H131" s="322"/>
      <c r="I131" s="322"/>
      <c r="J131" s="322"/>
    </row>
    <row r="132" spans="2:14">
      <c r="C132" s="88" t="s">
        <v>189</v>
      </c>
      <c r="J132" s="314"/>
      <c r="K132" s="314"/>
      <c r="L132" s="314"/>
      <c r="M132" s="314"/>
    </row>
    <row r="133" spans="2:14">
      <c r="J133" s="314"/>
      <c r="K133" s="314"/>
      <c r="L133" s="314"/>
      <c r="M133" s="314"/>
    </row>
    <row r="135" spans="2:14">
      <c r="B135" s="306" t="s">
        <v>190</v>
      </c>
      <c r="C135" s="306"/>
      <c r="D135" s="306"/>
      <c r="E135" s="306"/>
      <c r="F135" s="306"/>
      <c r="G135" s="306"/>
      <c r="H135" s="306"/>
      <c r="I135" s="307"/>
      <c r="J135" s="307"/>
      <c r="K135" s="307"/>
      <c r="L135" s="307"/>
      <c r="M135" s="307"/>
      <c r="N135" s="307"/>
    </row>
    <row r="137" spans="2:14" ht="15" customHeight="1">
      <c r="B137" s="366" t="s">
        <v>191</v>
      </c>
      <c r="C137" s="367"/>
      <c r="D137" s="367"/>
      <c r="E137" s="367"/>
      <c r="F137" s="367"/>
      <c r="G137" s="367"/>
      <c r="H137" s="367"/>
      <c r="I137" s="367"/>
      <c r="J137" s="367"/>
      <c r="K137" s="367"/>
      <c r="L137" s="367"/>
      <c r="M137" s="367"/>
      <c r="N137" s="368"/>
    </row>
    <row r="138" spans="2:14">
      <c r="B138" s="369"/>
      <c r="C138" s="370"/>
      <c r="D138" s="370"/>
      <c r="E138" s="370"/>
      <c r="F138" s="370"/>
      <c r="G138" s="370"/>
      <c r="H138" s="370"/>
      <c r="I138" s="370"/>
      <c r="J138" s="370"/>
      <c r="K138" s="370"/>
      <c r="L138" s="370"/>
      <c r="M138" s="370"/>
      <c r="N138" s="371"/>
    </row>
    <row r="139" spans="2:14">
      <c r="B139" s="369"/>
      <c r="C139" s="370"/>
      <c r="D139" s="370"/>
      <c r="E139" s="370"/>
      <c r="F139" s="370"/>
      <c r="G139" s="370"/>
      <c r="H139" s="370"/>
      <c r="I139" s="370"/>
      <c r="J139" s="370"/>
      <c r="K139" s="370"/>
      <c r="L139" s="370"/>
      <c r="M139" s="370"/>
      <c r="N139" s="371"/>
    </row>
    <row r="140" spans="2:14">
      <c r="B140" s="369"/>
      <c r="C140" s="370"/>
      <c r="D140" s="370"/>
      <c r="E140" s="370"/>
      <c r="F140" s="370"/>
      <c r="G140" s="370"/>
      <c r="H140" s="370"/>
      <c r="I140" s="370"/>
      <c r="J140" s="370"/>
      <c r="K140" s="370"/>
      <c r="L140" s="370"/>
      <c r="M140" s="370"/>
      <c r="N140" s="371"/>
    </row>
    <row r="141" spans="2:14">
      <c r="B141" s="372"/>
      <c r="C141" s="373"/>
      <c r="D141" s="373"/>
      <c r="E141" s="373"/>
      <c r="F141" s="373"/>
      <c r="G141" s="373"/>
      <c r="H141" s="373"/>
      <c r="I141" s="373"/>
      <c r="J141" s="373"/>
      <c r="K141" s="373"/>
      <c r="L141" s="373"/>
      <c r="M141" s="373"/>
      <c r="N141" s="374"/>
    </row>
    <row r="143" spans="2:14">
      <c r="B143" s="80" t="s">
        <v>192</v>
      </c>
    </row>
    <row r="145" spans="2:14">
      <c r="B145" s="88" t="s">
        <v>193</v>
      </c>
      <c r="H145" s="310"/>
      <c r="I145" s="310"/>
      <c r="J145" s="310"/>
      <c r="L145" s="88" t="s">
        <v>194</v>
      </c>
      <c r="M145" s="310"/>
      <c r="N145" s="310"/>
    </row>
    <row r="147" spans="2:14">
      <c r="B147" s="88" t="s">
        <v>195</v>
      </c>
      <c r="H147" s="310"/>
      <c r="I147" s="310"/>
      <c r="J147" s="310"/>
      <c r="K147" s="310"/>
      <c r="L147" s="310"/>
    </row>
    <row r="148" spans="2:14">
      <c r="H148" s="355" t="s">
        <v>196</v>
      </c>
      <c r="I148" s="355"/>
      <c r="J148" s="355"/>
      <c r="K148" s="355"/>
      <c r="L148" s="355"/>
    </row>
    <row r="149" spans="2:14">
      <c r="H149" s="323"/>
      <c r="I149" s="323"/>
      <c r="J149" s="323"/>
    </row>
    <row r="150" spans="2:14">
      <c r="B150" s="88" t="s">
        <v>197</v>
      </c>
      <c r="H150" s="310"/>
      <c r="I150" s="310"/>
      <c r="J150" s="310"/>
      <c r="L150" s="88" t="s">
        <v>194</v>
      </c>
      <c r="M150" s="310"/>
      <c r="N150" s="310"/>
    </row>
    <row r="152" spans="2:14">
      <c r="B152" s="88" t="s">
        <v>198</v>
      </c>
    </row>
    <row r="153" spans="2:14">
      <c r="H153" s="355" t="s">
        <v>196</v>
      </c>
      <c r="I153" s="355"/>
      <c r="J153" s="355"/>
      <c r="K153" s="355"/>
      <c r="L153" s="355"/>
    </row>
    <row r="154" spans="2:14">
      <c r="H154" s="323"/>
      <c r="I154" s="323"/>
      <c r="J154" s="323"/>
      <c r="K154" s="323"/>
      <c r="L154" s="323"/>
    </row>
  </sheetData>
  <mergeCells count="20">
    <mergeCell ref="H148:L148"/>
    <mergeCell ref="H153:L153"/>
    <mergeCell ref="B102:N105"/>
    <mergeCell ref="B114:N120"/>
    <mergeCell ref="G124:J124"/>
    <mergeCell ref="G128:J128"/>
    <mergeCell ref="G130:J130"/>
    <mergeCell ref="B137:N141"/>
    <mergeCell ref="B101:N101"/>
    <mergeCell ref="B1:N1"/>
    <mergeCell ref="B2:N2"/>
    <mergeCell ref="B3:N3"/>
    <mergeCell ref="B36:N41"/>
    <mergeCell ref="B44:N49"/>
    <mergeCell ref="B51:N51"/>
    <mergeCell ref="B52:N56"/>
    <mergeCell ref="B59:N62"/>
    <mergeCell ref="B69:N73"/>
    <mergeCell ref="B76:N78"/>
    <mergeCell ref="B98:N99"/>
  </mergeCells>
  <pageMargins left="0.25" right="0.25" top="0.75" bottom="0.5" header="0.3" footer="0.3"/>
  <pageSetup scale="97" orientation="portrait" r:id="rId1"/>
  <rowBreaks count="2" manualBreakCount="2">
    <brk id="91" max="13" man="1"/>
    <brk id="1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7345" r:id="rId4" name="Group Box 1">
              <controlPr defaultSize="0" print="0" autoFill="0" autoPict="0" altText="">
                <anchor moveWithCells="1">
                  <from>
                    <xdr:col>2</xdr:col>
                    <xdr:colOff>0</xdr:colOff>
                    <xdr:row>80</xdr:row>
                    <xdr:rowOff>0</xdr:rowOff>
                  </from>
                  <to>
                    <xdr:col>7</xdr:col>
                    <xdr:colOff>0</xdr:colOff>
                    <xdr:row>82</xdr:row>
                    <xdr:rowOff>0</xdr:rowOff>
                  </to>
                </anchor>
              </controlPr>
            </control>
          </mc:Choice>
        </mc:AlternateContent>
        <mc:AlternateContent xmlns:mc="http://schemas.openxmlformats.org/markup-compatibility/2006">
          <mc:Choice Requires="x14">
            <control shapeId="57346" r:id="rId5" name="Option Button 2">
              <controlPr defaultSize="0" autoFill="0" autoLine="0" autoPict="0">
                <anchor moveWithCells="1">
                  <from>
                    <xdr:col>2</xdr:col>
                    <xdr:colOff>219075</xdr:colOff>
                    <xdr:row>80</xdr:row>
                    <xdr:rowOff>9525</xdr:rowOff>
                  </from>
                  <to>
                    <xdr:col>4</xdr:col>
                    <xdr:colOff>209550</xdr:colOff>
                    <xdr:row>81</xdr:row>
                    <xdr:rowOff>28575</xdr:rowOff>
                  </to>
                </anchor>
              </controlPr>
            </control>
          </mc:Choice>
        </mc:AlternateContent>
        <mc:AlternateContent xmlns:mc="http://schemas.openxmlformats.org/markup-compatibility/2006">
          <mc:Choice Requires="x14">
            <control shapeId="57347" r:id="rId6" name="Option Button 3">
              <controlPr defaultSize="0" autoFill="0" autoLine="0" autoPict="0">
                <anchor moveWithCells="1">
                  <from>
                    <xdr:col>5</xdr:col>
                    <xdr:colOff>276225</xdr:colOff>
                    <xdr:row>80</xdr:row>
                    <xdr:rowOff>0</xdr:rowOff>
                  </from>
                  <to>
                    <xdr:col>5</xdr:col>
                    <xdr:colOff>609600</xdr:colOff>
                    <xdr:row>81</xdr:row>
                    <xdr:rowOff>19050</xdr:rowOff>
                  </to>
                </anchor>
              </controlPr>
            </control>
          </mc:Choice>
        </mc:AlternateContent>
        <mc:AlternateContent xmlns:mc="http://schemas.openxmlformats.org/markup-compatibility/2006">
          <mc:Choice Requires="x14">
            <control shapeId="57348" r:id="rId7" name="Group Box 4">
              <controlPr defaultSize="0" print="0" autoFill="0" autoPict="0" altText="">
                <anchor moveWithCells="1">
                  <from>
                    <xdr:col>2</xdr:col>
                    <xdr:colOff>0</xdr:colOff>
                    <xdr:row>80</xdr:row>
                    <xdr:rowOff>0</xdr:rowOff>
                  </from>
                  <to>
                    <xdr:col>7</xdr:col>
                    <xdr:colOff>0</xdr:colOff>
                    <xdr:row>82</xdr:row>
                    <xdr:rowOff>0</xdr:rowOff>
                  </to>
                </anchor>
              </controlPr>
            </control>
          </mc:Choice>
        </mc:AlternateContent>
        <mc:AlternateContent xmlns:mc="http://schemas.openxmlformats.org/markup-compatibility/2006">
          <mc:Choice Requires="x14">
            <control shapeId="57350" r:id="rId8" name="Option Button 6">
              <controlPr defaultSize="0" autoFill="0" autoLine="0" autoPict="0">
                <anchor moveWithCells="1">
                  <from>
                    <xdr:col>5</xdr:col>
                    <xdr:colOff>276225</xdr:colOff>
                    <xdr:row>80</xdr:row>
                    <xdr:rowOff>0</xdr:rowOff>
                  </from>
                  <to>
                    <xdr:col>5</xdr:col>
                    <xdr:colOff>609600</xdr:colOff>
                    <xdr:row>81</xdr:row>
                    <xdr:rowOff>19050</xdr:rowOff>
                  </to>
                </anchor>
              </controlPr>
            </control>
          </mc:Choice>
        </mc:AlternateContent>
        <mc:AlternateContent xmlns:mc="http://schemas.openxmlformats.org/markup-compatibility/2006">
          <mc:Choice Requires="x14">
            <control shapeId="57351" r:id="rId9" name="Option Button 7">
              <controlPr defaultSize="0" autoFill="0" autoLine="0" autoPict="0">
                <anchor moveWithCells="1">
                  <from>
                    <xdr:col>5</xdr:col>
                    <xdr:colOff>19050</xdr:colOff>
                    <xdr:row>93</xdr:row>
                    <xdr:rowOff>95250</xdr:rowOff>
                  </from>
                  <to>
                    <xdr:col>6</xdr:col>
                    <xdr:colOff>171450</xdr:colOff>
                    <xdr:row>94</xdr:row>
                    <xdr:rowOff>85725</xdr:rowOff>
                  </to>
                </anchor>
              </controlPr>
            </control>
          </mc:Choice>
        </mc:AlternateContent>
        <mc:AlternateContent xmlns:mc="http://schemas.openxmlformats.org/markup-compatibility/2006">
          <mc:Choice Requires="x14">
            <control shapeId="57352" r:id="rId10" name="Option Button 8">
              <controlPr defaultSize="0" autoFill="0" autoLine="0" autoPict="0">
                <anchor moveWithCells="1">
                  <from>
                    <xdr:col>7</xdr:col>
                    <xdr:colOff>504825</xdr:colOff>
                    <xdr:row>93</xdr:row>
                    <xdr:rowOff>95250</xdr:rowOff>
                  </from>
                  <to>
                    <xdr:col>9</xdr:col>
                    <xdr:colOff>276225</xdr:colOff>
                    <xdr:row>94</xdr:row>
                    <xdr:rowOff>95250</xdr:rowOff>
                  </to>
                </anchor>
              </controlPr>
            </control>
          </mc:Choice>
        </mc:AlternateContent>
        <mc:AlternateContent xmlns:mc="http://schemas.openxmlformats.org/markup-compatibility/2006">
          <mc:Choice Requires="x14">
            <control shapeId="57353" r:id="rId11" name="Option Button 9">
              <controlPr defaultSize="0" autoFill="0" autoLine="0" autoPict="0">
                <anchor moveWithCells="1">
                  <from>
                    <xdr:col>11</xdr:col>
                    <xdr:colOff>0</xdr:colOff>
                    <xdr:row>93</xdr:row>
                    <xdr:rowOff>95250</xdr:rowOff>
                  </from>
                  <to>
                    <xdr:col>12</xdr:col>
                    <xdr:colOff>142875</xdr:colOff>
                    <xdr:row>94</xdr:row>
                    <xdr:rowOff>95250</xdr:rowOff>
                  </to>
                </anchor>
              </controlPr>
            </control>
          </mc:Choice>
        </mc:AlternateContent>
        <mc:AlternateContent xmlns:mc="http://schemas.openxmlformats.org/markup-compatibility/2006">
          <mc:Choice Requires="x14">
            <control shapeId="57354" r:id="rId12" name="Group Box 10">
              <controlPr defaultSize="0" print="0" autoFill="0" autoPict="0">
                <anchor moveWithCells="1">
                  <from>
                    <xdr:col>4</xdr:col>
                    <xdr:colOff>133350</xdr:colOff>
                    <xdr:row>93</xdr:row>
                    <xdr:rowOff>0</xdr:rowOff>
                  </from>
                  <to>
                    <xdr:col>12</xdr:col>
                    <xdr:colOff>57150</xdr:colOff>
                    <xdr:row>94</xdr:row>
                    <xdr:rowOff>161925</xdr:rowOff>
                  </to>
                </anchor>
              </controlPr>
            </control>
          </mc:Choice>
        </mc:AlternateContent>
        <mc:AlternateContent xmlns:mc="http://schemas.openxmlformats.org/markup-compatibility/2006">
          <mc:Choice Requires="x14">
            <control shapeId="57356" r:id="rId13" name="Option Button 12">
              <controlPr defaultSize="0" autoFill="0" autoLine="0" autoPict="0">
                <anchor moveWithCells="1">
                  <from>
                    <xdr:col>7</xdr:col>
                    <xdr:colOff>504825</xdr:colOff>
                    <xdr:row>93</xdr:row>
                    <xdr:rowOff>95250</xdr:rowOff>
                  </from>
                  <to>
                    <xdr:col>9</xdr:col>
                    <xdr:colOff>276225</xdr:colOff>
                    <xdr:row>94</xdr:row>
                    <xdr:rowOff>95250</xdr:rowOff>
                  </to>
                </anchor>
              </controlPr>
            </control>
          </mc:Choice>
        </mc:AlternateContent>
        <mc:AlternateContent xmlns:mc="http://schemas.openxmlformats.org/markup-compatibility/2006">
          <mc:Choice Requires="x14">
            <control shapeId="57357" r:id="rId14" name="Option Button 13">
              <controlPr defaultSize="0" autoFill="0" autoLine="0" autoPict="0">
                <anchor moveWithCells="1">
                  <from>
                    <xdr:col>10</xdr:col>
                    <xdr:colOff>57150</xdr:colOff>
                    <xdr:row>93</xdr:row>
                    <xdr:rowOff>123825</xdr:rowOff>
                  </from>
                  <to>
                    <xdr:col>12</xdr:col>
                    <xdr:colOff>0</xdr:colOff>
                    <xdr:row>94</xdr:row>
                    <xdr:rowOff>85725</xdr:rowOff>
                  </to>
                </anchor>
              </controlPr>
            </control>
          </mc:Choice>
        </mc:AlternateContent>
        <mc:AlternateContent xmlns:mc="http://schemas.openxmlformats.org/markup-compatibility/2006">
          <mc:Choice Requires="x14">
            <control shapeId="57358" r:id="rId15" name="Group Box 14">
              <controlPr defaultSize="0" print="0" autoFill="0" autoPict="0">
                <anchor moveWithCells="1">
                  <from>
                    <xdr:col>4</xdr:col>
                    <xdr:colOff>133350</xdr:colOff>
                    <xdr:row>93</xdr:row>
                    <xdr:rowOff>0</xdr:rowOff>
                  </from>
                  <to>
                    <xdr:col>12</xdr:col>
                    <xdr:colOff>57150</xdr:colOff>
                    <xdr:row>94</xdr:row>
                    <xdr:rowOff>161925</xdr:rowOff>
                  </to>
                </anchor>
              </controlPr>
            </control>
          </mc:Choice>
        </mc:AlternateContent>
        <mc:AlternateContent xmlns:mc="http://schemas.openxmlformats.org/markup-compatibility/2006">
          <mc:Choice Requires="x14">
            <control shapeId="57359" r:id="rId16" name="Check Box 15">
              <controlPr defaultSize="0" autoFill="0" autoLine="0" autoPict="0">
                <anchor moveWithCells="1">
                  <from>
                    <xdr:col>4</xdr:col>
                    <xdr:colOff>238125</xdr:colOff>
                    <xdr:row>85</xdr:row>
                    <xdr:rowOff>180975</xdr:rowOff>
                  </from>
                  <to>
                    <xdr:col>5</xdr:col>
                    <xdr:colOff>828675</xdr:colOff>
                    <xdr:row>87</xdr:row>
                    <xdr:rowOff>9525</xdr:rowOff>
                  </to>
                </anchor>
              </controlPr>
            </control>
          </mc:Choice>
        </mc:AlternateContent>
        <mc:AlternateContent xmlns:mc="http://schemas.openxmlformats.org/markup-compatibility/2006">
          <mc:Choice Requires="x14">
            <control shapeId="57360" r:id="rId17" name="Check Box 16">
              <controlPr defaultSize="0" autoFill="0" autoLine="0" autoPict="0">
                <anchor moveWithCells="1">
                  <from>
                    <xdr:col>5</xdr:col>
                    <xdr:colOff>0</xdr:colOff>
                    <xdr:row>84</xdr:row>
                    <xdr:rowOff>171450</xdr:rowOff>
                  </from>
                  <to>
                    <xdr:col>5</xdr:col>
                    <xdr:colOff>838200</xdr:colOff>
                    <xdr:row>86</xdr:row>
                    <xdr:rowOff>0</xdr:rowOff>
                  </to>
                </anchor>
              </controlPr>
            </control>
          </mc:Choice>
        </mc:AlternateContent>
        <mc:AlternateContent xmlns:mc="http://schemas.openxmlformats.org/markup-compatibility/2006">
          <mc:Choice Requires="x14">
            <control shapeId="57361" r:id="rId18" name="Check Box 17">
              <controlPr defaultSize="0" autoFill="0" autoLine="0" autoPict="0">
                <anchor moveWithCells="1">
                  <from>
                    <xdr:col>4</xdr:col>
                    <xdr:colOff>228600</xdr:colOff>
                    <xdr:row>87</xdr:row>
                    <xdr:rowOff>9525</xdr:rowOff>
                  </from>
                  <to>
                    <xdr:col>5</xdr:col>
                    <xdr:colOff>819150</xdr:colOff>
                    <xdr:row>88</xdr:row>
                    <xdr:rowOff>28575</xdr:rowOff>
                  </to>
                </anchor>
              </controlPr>
            </control>
          </mc:Choice>
        </mc:AlternateContent>
        <mc:AlternateContent xmlns:mc="http://schemas.openxmlformats.org/markup-compatibility/2006">
          <mc:Choice Requires="x14">
            <control shapeId="57362" r:id="rId19" name="Check Box 18">
              <controlPr defaultSize="0" autoFill="0" autoLine="0" autoPict="0">
                <anchor moveWithCells="1">
                  <from>
                    <xdr:col>4</xdr:col>
                    <xdr:colOff>228600</xdr:colOff>
                    <xdr:row>88</xdr:row>
                    <xdr:rowOff>0</xdr:rowOff>
                  </from>
                  <to>
                    <xdr:col>6</xdr:col>
                    <xdr:colOff>514350</xdr:colOff>
                    <xdr:row>89</xdr:row>
                    <xdr:rowOff>9525</xdr:rowOff>
                  </to>
                </anchor>
              </controlPr>
            </control>
          </mc:Choice>
        </mc:AlternateContent>
        <mc:AlternateContent xmlns:mc="http://schemas.openxmlformats.org/markup-compatibility/2006">
          <mc:Choice Requires="x14">
            <control shapeId="57363" r:id="rId20" name="Check Box 19">
              <controlPr defaultSize="0" autoFill="0" autoLine="0" autoPict="0">
                <anchor moveWithCells="1">
                  <from>
                    <xdr:col>4</xdr:col>
                    <xdr:colOff>238125</xdr:colOff>
                    <xdr:row>89</xdr:row>
                    <xdr:rowOff>0</xdr:rowOff>
                  </from>
                  <to>
                    <xdr:col>6</xdr:col>
                    <xdr:colOff>561975</xdr:colOff>
                    <xdr:row>90</xdr:row>
                    <xdr:rowOff>38100</xdr:rowOff>
                  </to>
                </anchor>
              </controlPr>
            </control>
          </mc:Choice>
        </mc:AlternateContent>
        <mc:AlternateContent xmlns:mc="http://schemas.openxmlformats.org/markup-compatibility/2006">
          <mc:Choice Requires="x14">
            <control shapeId="57364" r:id="rId21" name="Group Box 20">
              <controlPr defaultSize="0" print="0" autoFill="0" autoPict="0">
                <anchor moveWithCells="1">
                  <from>
                    <xdr:col>3</xdr:col>
                    <xdr:colOff>0</xdr:colOff>
                    <xdr:row>108</xdr:row>
                    <xdr:rowOff>0</xdr:rowOff>
                  </from>
                  <to>
                    <xdr:col>7</xdr:col>
                    <xdr:colOff>247650</xdr:colOff>
                    <xdr:row>109</xdr:row>
                    <xdr:rowOff>161925</xdr:rowOff>
                  </to>
                </anchor>
              </controlPr>
            </control>
          </mc:Choice>
        </mc:AlternateContent>
        <mc:AlternateContent xmlns:mc="http://schemas.openxmlformats.org/markup-compatibility/2006">
          <mc:Choice Requires="x14">
            <control shapeId="57365" r:id="rId22" name="Option Button 21">
              <controlPr defaultSize="0" autoFill="0" autoLine="0" autoPict="0">
                <anchor moveWithCells="1">
                  <from>
                    <xdr:col>3</xdr:col>
                    <xdr:colOff>219075</xdr:colOff>
                    <xdr:row>108</xdr:row>
                    <xdr:rowOff>9525</xdr:rowOff>
                  </from>
                  <to>
                    <xdr:col>5</xdr:col>
                    <xdr:colOff>209550</xdr:colOff>
                    <xdr:row>109</xdr:row>
                    <xdr:rowOff>19050</xdr:rowOff>
                  </to>
                </anchor>
              </controlPr>
            </control>
          </mc:Choice>
        </mc:AlternateContent>
        <mc:AlternateContent xmlns:mc="http://schemas.openxmlformats.org/markup-compatibility/2006">
          <mc:Choice Requires="x14">
            <control shapeId="57366" r:id="rId23" name="Option Button 22">
              <controlPr defaultSize="0" autoFill="0" autoLine="0" autoPict="0">
                <anchor moveWithCells="1">
                  <from>
                    <xdr:col>6</xdr:col>
                    <xdr:colOff>276225</xdr:colOff>
                    <xdr:row>108</xdr:row>
                    <xdr:rowOff>0</xdr:rowOff>
                  </from>
                  <to>
                    <xdr:col>7</xdr:col>
                    <xdr:colOff>19050</xdr:colOff>
                    <xdr:row>109</xdr:row>
                    <xdr:rowOff>9525</xdr:rowOff>
                  </to>
                </anchor>
              </controlPr>
            </control>
          </mc:Choice>
        </mc:AlternateContent>
        <mc:AlternateContent xmlns:mc="http://schemas.openxmlformats.org/markup-compatibility/2006">
          <mc:Choice Requires="x14">
            <control shapeId="57367" r:id="rId24" name="Group Box 23">
              <controlPr defaultSize="0" print="0" autoFill="0" autoPict="0">
                <anchor moveWithCells="1">
                  <from>
                    <xdr:col>3</xdr:col>
                    <xdr:colOff>0</xdr:colOff>
                    <xdr:row>108</xdr:row>
                    <xdr:rowOff>0</xdr:rowOff>
                  </from>
                  <to>
                    <xdr:col>7</xdr:col>
                    <xdr:colOff>247650</xdr:colOff>
                    <xdr:row>109</xdr:row>
                    <xdr:rowOff>161925</xdr:rowOff>
                  </to>
                </anchor>
              </controlPr>
            </control>
          </mc:Choice>
        </mc:AlternateContent>
        <mc:AlternateContent xmlns:mc="http://schemas.openxmlformats.org/markup-compatibility/2006">
          <mc:Choice Requires="x14">
            <control shapeId="57369" r:id="rId25" name="Option Button 25">
              <controlPr defaultSize="0" autoFill="0" autoLine="0" autoPict="0">
                <anchor moveWithCells="1">
                  <from>
                    <xdr:col>6</xdr:col>
                    <xdr:colOff>276225</xdr:colOff>
                    <xdr:row>108</xdr:row>
                    <xdr:rowOff>0</xdr:rowOff>
                  </from>
                  <to>
                    <xdr:col>7</xdr:col>
                    <xdr:colOff>19050</xdr:colOff>
                    <xdr:row>109</xdr:row>
                    <xdr:rowOff>9525</xdr:rowOff>
                  </to>
                </anchor>
              </controlPr>
            </control>
          </mc:Choice>
        </mc:AlternateContent>
        <mc:AlternateContent xmlns:mc="http://schemas.openxmlformats.org/markup-compatibility/2006">
          <mc:Choice Requires="x14">
            <control shapeId="57370" r:id="rId26" name="Group Box 26">
              <controlPr defaultSize="0" print="0" autoFill="0" autoPict="0">
                <anchor moveWithCells="1">
                  <from>
                    <xdr:col>3</xdr:col>
                    <xdr:colOff>0</xdr:colOff>
                    <xdr:row>129</xdr:row>
                    <xdr:rowOff>0</xdr:rowOff>
                  </from>
                  <to>
                    <xdr:col>7</xdr:col>
                    <xdr:colOff>247650</xdr:colOff>
                    <xdr:row>130</xdr:row>
                    <xdr:rowOff>161925</xdr:rowOff>
                  </to>
                </anchor>
              </controlPr>
            </control>
          </mc:Choice>
        </mc:AlternateContent>
        <mc:AlternateContent xmlns:mc="http://schemas.openxmlformats.org/markup-compatibility/2006">
          <mc:Choice Requires="x14">
            <control shapeId="57371" r:id="rId27" name="Option Button 27">
              <controlPr defaultSize="0" autoFill="0" autoLine="0" autoPict="0">
                <anchor moveWithCells="1">
                  <from>
                    <xdr:col>3</xdr:col>
                    <xdr:colOff>219075</xdr:colOff>
                    <xdr:row>129</xdr:row>
                    <xdr:rowOff>0</xdr:rowOff>
                  </from>
                  <to>
                    <xdr:col>5</xdr:col>
                    <xdr:colOff>209550</xdr:colOff>
                    <xdr:row>130</xdr:row>
                    <xdr:rowOff>9525</xdr:rowOff>
                  </to>
                </anchor>
              </controlPr>
            </control>
          </mc:Choice>
        </mc:AlternateContent>
        <mc:AlternateContent xmlns:mc="http://schemas.openxmlformats.org/markup-compatibility/2006">
          <mc:Choice Requires="x14">
            <control shapeId="57372" r:id="rId28" name="Option Button 28">
              <controlPr defaultSize="0" autoFill="0" autoLine="0" autoPict="0">
                <anchor moveWithCells="1">
                  <from>
                    <xdr:col>6</xdr:col>
                    <xdr:colOff>276225</xdr:colOff>
                    <xdr:row>129</xdr:row>
                    <xdr:rowOff>0</xdr:rowOff>
                  </from>
                  <to>
                    <xdr:col>7</xdr:col>
                    <xdr:colOff>19050</xdr:colOff>
                    <xdr:row>130</xdr:row>
                    <xdr:rowOff>9525</xdr:rowOff>
                  </to>
                </anchor>
              </controlPr>
            </control>
          </mc:Choice>
        </mc:AlternateContent>
        <mc:AlternateContent xmlns:mc="http://schemas.openxmlformats.org/markup-compatibility/2006">
          <mc:Choice Requires="x14">
            <control shapeId="57373" r:id="rId29" name="Group Box 29">
              <controlPr defaultSize="0" print="0" autoFill="0" autoPict="0">
                <anchor moveWithCells="1">
                  <from>
                    <xdr:col>3</xdr:col>
                    <xdr:colOff>0</xdr:colOff>
                    <xdr:row>129</xdr:row>
                    <xdr:rowOff>0</xdr:rowOff>
                  </from>
                  <to>
                    <xdr:col>7</xdr:col>
                    <xdr:colOff>247650</xdr:colOff>
                    <xdr:row>130</xdr:row>
                    <xdr:rowOff>161925</xdr:rowOff>
                  </to>
                </anchor>
              </controlPr>
            </control>
          </mc:Choice>
        </mc:AlternateContent>
        <mc:AlternateContent xmlns:mc="http://schemas.openxmlformats.org/markup-compatibility/2006">
          <mc:Choice Requires="x14">
            <control shapeId="57374" r:id="rId30" name="Group Box 30">
              <controlPr defaultSize="0" print="0" autoFill="0" autoPict="0" altText="">
                <anchor moveWithCells="1">
                  <from>
                    <xdr:col>9</xdr:col>
                    <xdr:colOff>0</xdr:colOff>
                    <xdr:row>129</xdr:row>
                    <xdr:rowOff>0</xdr:rowOff>
                  </from>
                  <to>
                    <xdr:col>13</xdr:col>
                    <xdr:colOff>219075</xdr:colOff>
                    <xdr:row>131</xdr:row>
                    <xdr:rowOff>38100</xdr:rowOff>
                  </to>
                </anchor>
              </controlPr>
            </control>
          </mc:Choice>
        </mc:AlternateContent>
        <mc:AlternateContent xmlns:mc="http://schemas.openxmlformats.org/markup-compatibility/2006">
          <mc:Choice Requires="x14">
            <control shapeId="57375" r:id="rId31" name="Option Button 31">
              <controlPr defaultSize="0" autoFill="0" autoLine="0" autoPict="0">
                <anchor moveWithCells="1">
                  <from>
                    <xdr:col>9</xdr:col>
                    <xdr:colOff>219075</xdr:colOff>
                    <xdr:row>131</xdr:row>
                    <xdr:rowOff>9525</xdr:rowOff>
                  </from>
                  <to>
                    <xdr:col>10</xdr:col>
                    <xdr:colOff>114300</xdr:colOff>
                    <xdr:row>132</xdr:row>
                    <xdr:rowOff>28575</xdr:rowOff>
                  </to>
                </anchor>
              </controlPr>
            </control>
          </mc:Choice>
        </mc:AlternateContent>
        <mc:AlternateContent xmlns:mc="http://schemas.openxmlformats.org/markup-compatibility/2006">
          <mc:Choice Requires="x14">
            <control shapeId="57376" r:id="rId32" name="Option Button 32">
              <controlPr defaultSize="0" autoFill="0" autoLine="0" autoPict="0">
                <anchor moveWithCells="1">
                  <from>
                    <xdr:col>12</xdr:col>
                    <xdr:colOff>276225</xdr:colOff>
                    <xdr:row>131</xdr:row>
                    <xdr:rowOff>0</xdr:rowOff>
                  </from>
                  <to>
                    <xdr:col>13</xdr:col>
                    <xdr:colOff>19050</xdr:colOff>
                    <xdr:row>132</xdr:row>
                    <xdr:rowOff>19050</xdr:rowOff>
                  </to>
                </anchor>
              </controlPr>
            </control>
          </mc:Choice>
        </mc:AlternateContent>
        <mc:AlternateContent xmlns:mc="http://schemas.openxmlformats.org/markup-compatibility/2006">
          <mc:Choice Requires="x14">
            <control shapeId="57377" r:id="rId33" name="Group Box 33">
              <controlPr defaultSize="0" print="0" autoFill="0" autoPict="0" altText="">
                <anchor moveWithCells="1">
                  <from>
                    <xdr:col>9</xdr:col>
                    <xdr:colOff>0</xdr:colOff>
                    <xdr:row>129</xdr:row>
                    <xdr:rowOff>0</xdr:rowOff>
                  </from>
                  <to>
                    <xdr:col>13</xdr:col>
                    <xdr:colOff>219075</xdr:colOff>
                    <xdr:row>131</xdr:row>
                    <xdr:rowOff>38100</xdr:rowOff>
                  </to>
                </anchor>
              </controlPr>
            </control>
          </mc:Choice>
        </mc:AlternateContent>
        <mc:AlternateContent xmlns:mc="http://schemas.openxmlformats.org/markup-compatibility/2006">
          <mc:Choice Requires="x14">
            <control shapeId="57378" r:id="rId34" name="Option Button 34">
              <controlPr defaultSize="0" autoFill="0" autoLine="0" autoPict="0">
                <anchor moveWithCells="1">
                  <from>
                    <xdr:col>9</xdr:col>
                    <xdr:colOff>219075</xdr:colOff>
                    <xdr:row>131</xdr:row>
                    <xdr:rowOff>9525</xdr:rowOff>
                  </from>
                  <to>
                    <xdr:col>10</xdr:col>
                    <xdr:colOff>114300</xdr:colOff>
                    <xdr:row>132</xdr:row>
                    <xdr:rowOff>28575</xdr:rowOff>
                  </to>
                </anchor>
              </controlPr>
            </control>
          </mc:Choice>
        </mc:AlternateContent>
        <mc:AlternateContent xmlns:mc="http://schemas.openxmlformats.org/markup-compatibility/2006">
          <mc:Choice Requires="x14">
            <control shapeId="57380" r:id="rId35" name="Group Box 36">
              <controlPr defaultSize="0" print="0" autoFill="0" autoPict="0">
                <anchor moveWithCells="1">
                  <from>
                    <xdr:col>7</xdr:col>
                    <xdr:colOff>0</xdr:colOff>
                    <xdr:row>152</xdr:row>
                    <xdr:rowOff>0</xdr:rowOff>
                  </from>
                  <to>
                    <xdr:col>11</xdr:col>
                    <xdr:colOff>171450</xdr:colOff>
                    <xdr:row>153</xdr:row>
                    <xdr:rowOff>161925</xdr:rowOff>
                  </to>
                </anchor>
              </controlPr>
            </control>
          </mc:Choice>
        </mc:AlternateContent>
        <mc:AlternateContent xmlns:mc="http://schemas.openxmlformats.org/markup-compatibility/2006">
          <mc:Choice Requires="x14">
            <control shapeId="57381" r:id="rId36" name="Option Button 37">
              <controlPr defaultSize="0" autoFill="0" autoLine="0" autoPict="0">
                <anchor moveWithCells="1">
                  <from>
                    <xdr:col>7</xdr:col>
                    <xdr:colOff>219075</xdr:colOff>
                    <xdr:row>152</xdr:row>
                    <xdr:rowOff>0</xdr:rowOff>
                  </from>
                  <to>
                    <xdr:col>8</xdr:col>
                    <xdr:colOff>485775</xdr:colOff>
                    <xdr:row>153</xdr:row>
                    <xdr:rowOff>9525</xdr:rowOff>
                  </to>
                </anchor>
              </controlPr>
            </control>
          </mc:Choice>
        </mc:AlternateContent>
        <mc:AlternateContent xmlns:mc="http://schemas.openxmlformats.org/markup-compatibility/2006">
          <mc:Choice Requires="x14">
            <control shapeId="57382" r:id="rId37" name="Option Button 38">
              <controlPr defaultSize="0" autoFill="0" autoLine="0" autoPict="0">
                <anchor moveWithCells="1">
                  <from>
                    <xdr:col>9</xdr:col>
                    <xdr:colOff>428625</xdr:colOff>
                    <xdr:row>152</xdr:row>
                    <xdr:rowOff>0</xdr:rowOff>
                  </from>
                  <to>
                    <xdr:col>11</xdr:col>
                    <xdr:colOff>95250</xdr:colOff>
                    <xdr:row>153</xdr:row>
                    <xdr:rowOff>9525</xdr:rowOff>
                  </to>
                </anchor>
              </controlPr>
            </control>
          </mc:Choice>
        </mc:AlternateContent>
        <mc:AlternateContent xmlns:mc="http://schemas.openxmlformats.org/markup-compatibility/2006">
          <mc:Choice Requires="x14">
            <control shapeId="57383" r:id="rId38" name="Group Box 39">
              <controlPr defaultSize="0" print="0" autoFill="0" autoPict="0">
                <anchor moveWithCells="1">
                  <from>
                    <xdr:col>7</xdr:col>
                    <xdr:colOff>0</xdr:colOff>
                    <xdr:row>152</xdr:row>
                    <xdr:rowOff>0</xdr:rowOff>
                  </from>
                  <to>
                    <xdr:col>11</xdr:col>
                    <xdr:colOff>171450</xdr:colOff>
                    <xdr:row>153</xdr:row>
                    <xdr:rowOff>161925</xdr:rowOff>
                  </to>
                </anchor>
              </controlPr>
            </control>
          </mc:Choice>
        </mc:AlternateContent>
        <mc:AlternateContent xmlns:mc="http://schemas.openxmlformats.org/markup-compatibility/2006">
          <mc:Choice Requires="x14">
            <control shapeId="57384" r:id="rId39" name="Group Box 40">
              <controlPr defaultSize="0" print="0" autoFill="0" autoPict="0">
                <anchor moveWithCells="1">
                  <from>
                    <xdr:col>7</xdr:col>
                    <xdr:colOff>0</xdr:colOff>
                    <xdr:row>155</xdr:row>
                    <xdr:rowOff>0</xdr:rowOff>
                  </from>
                  <to>
                    <xdr:col>11</xdr:col>
                    <xdr:colOff>171450</xdr:colOff>
                    <xdr:row>156</xdr:row>
                    <xdr:rowOff>161925</xdr:rowOff>
                  </to>
                </anchor>
              </controlPr>
            </control>
          </mc:Choice>
        </mc:AlternateContent>
        <mc:AlternateContent xmlns:mc="http://schemas.openxmlformats.org/markup-compatibility/2006">
          <mc:Choice Requires="x14">
            <control shapeId="57385" r:id="rId40" name="Option Button 41">
              <controlPr defaultSize="0" autoFill="0" autoLine="0" autoPict="0">
                <anchor moveWithCells="1">
                  <from>
                    <xdr:col>7</xdr:col>
                    <xdr:colOff>219075</xdr:colOff>
                    <xdr:row>155</xdr:row>
                    <xdr:rowOff>0</xdr:rowOff>
                  </from>
                  <to>
                    <xdr:col>8</xdr:col>
                    <xdr:colOff>485775</xdr:colOff>
                    <xdr:row>156</xdr:row>
                    <xdr:rowOff>9525</xdr:rowOff>
                  </to>
                </anchor>
              </controlPr>
            </control>
          </mc:Choice>
        </mc:AlternateContent>
        <mc:AlternateContent xmlns:mc="http://schemas.openxmlformats.org/markup-compatibility/2006">
          <mc:Choice Requires="x14">
            <control shapeId="57386" r:id="rId41" name="Option Button 42">
              <controlPr defaultSize="0" autoFill="0" autoLine="0" autoPict="0">
                <anchor moveWithCells="1">
                  <from>
                    <xdr:col>9</xdr:col>
                    <xdr:colOff>428625</xdr:colOff>
                    <xdr:row>155</xdr:row>
                    <xdr:rowOff>0</xdr:rowOff>
                  </from>
                  <to>
                    <xdr:col>11</xdr:col>
                    <xdr:colOff>95250</xdr:colOff>
                    <xdr:row>156</xdr:row>
                    <xdr:rowOff>9525</xdr:rowOff>
                  </to>
                </anchor>
              </controlPr>
            </control>
          </mc:Choice>
        </mc:AlternateContent>
        <mc:AlternateContent xmlns:mc="http://schemas.openxmlformats.org/markup-compatibility/2006">
          <mc:Choice Requires="x14">
            <control shapeId="57387" r:id="rId42" name="Group Box 43">
              <controlPr defaultSize="0" print="0" autoFill="0" autoPict="0">
                <anchor moveWithCells="1">
                  <from>
                    <xdr:col>7</xdr:col>
                    <xdr:colOff>0</xdr:colOff>
                    <xdr:row>155</xdr:row>
                    <xdr:rowOff>0</xdr:rowOff>
                  </from>
                  <to>
                    <xdr:col>11</xdr:col>
                    <xdr:colOff>171450</xdr:colOff>
                    <xdr:row>156</xdr:row>
                    <xdr:rowOff>161925</xdr:rowOff>
                  </to>
                </anchor>
              </controlPr>
            </control>
          </mc:Choice>
        </mc:AlternateContent>
        <mc:AlternateContent xmlns:mc="http://schemas.openxmlformats.org/markup-compatibility/2006">
          <mc:Choice Requires="x14">
            <control shapeId="57388" r:id="rId43" name="Group Box 44">
              <controlPr defaultSize="0" print="0" autoFill="0" autoPict="0">
                <anchor moveWithCells="1">
                  <from>
                    <xdr:col>7</xdr:col>
                    <xdr:colOff>0</xdr:colOff>
                    <xdr:row>155</xdr:row>
                    <xdr:rowOff>0</xdr:rowOff>
                  </from>
                  <to>
                    <xdr:col>11</xdr:col>
                    <xdr:colOff>171450</xdr:colOff>
                    <xdr:row>156</xdr:row>
                    <xdr:rowOff>161925</xdr:rowOff>
                  </to>
                </anchor>
              </controlPr>
            </control>
          </mc:Choice>
        </mc:AlternateContent>
        <mc:AlternateContent xmlns:mc="http://schemas.openxmlformats.org/markup-compatibility/2006">
          <mc:Choice Requires="x14">
            <control shapeId="57389" r:id="rId44" name="Option Button 45">
              <controlPr defaultSize="0" autoFill="0" autoLine="0" autoPict="0">
                <anchor moveWithCells="1">
                  <from>
                    <xdr:col>7</xdr:col>
                    <xdr:colOff>219075</xdr:colOff>
                    <xdr:row>155</xdr:row>
                    <xdr:rowOff>0</xdr:rowOff>
                  </from>
                  <to>
                    <xdr:col>8</xdr:col>
                    <xdr:colOff>485775</xdr:colOff>
                    <xdr:row>156</xdr:row>
                    <xdr:rowOff>9525</xdr:rowOff>
                  </to>
                </anchor>
              </controlPr>
            </control>
          </mc:Choice>
        </mc:AlternateContent>
        <mc:AlternateContent xmlns:mc="http://schemas.openxmlformats.org/markup-compatibility/2006">
          <mc:Choice Requires="x14">
            <control shapeId="57390" r:id="rId45" name="Option Button 46">
              <controlPr defaultSize="0" autoFill="0" autoLine="0" autoPict="0">
                <anchor moveWithCells="1">
                  <from>
                    <xdr:col>9</xdr:col>
                    <xdr:colOff>428625</xdr:colOff>
                    <xdr:row>155</xdr:row>
                    <xdr:rowOff>0</xdr:rowOff>
                  </from>
                  <to>
                    <xdr:col>11</xdr:col>
                    <xdr:colOff>95250</xdr:colOff>
                    <xdr:row>156</xdr:row>
                    <xdr:rowOff>9525</xdr:rowOff>
                  </to>
                </anchor>
              </controlPr>
            </control>
          </mc:Choice>
        </mc:AlternateContent>
        <mc:AlternateContent xmlns:mc="http://schemas.openxmlformats.org/markup-compatibility/2006">
          <mc:Choice Requires="x14">
            <control shapeId="57391" r:id="rId46" name="Group Box 47">
              <controlPr defaultSize="0" print="0" autoFill="0" autoPict="0">
                <anchor moveWithCells="1">
                  <from>
                    <xdr:col>7</xdr:col>
                    <xdr:colOff>0</xdr:colOff>
                    <xdr:row>155</xdr:row>
                    <xdr:rowOff>0</xdr:rowOff>
                  </from>
                  <to>
                    <xdr:col>11</xdr:col>
                    <xdr:colOff>171450</xdr:colOff>
                    <xdr:row>156</xdr:row>
                    <xdr:rowOff>161925</xdr:rowOff>
                  </to>
                </anchor>
              </controlPr>
            </control>
          </mc:Choice>
        </mc:AlternateContent>
        <mc:AlternateContent xmlns:mc="http://schemas.openxmlformats.org/markup-compatibility/2006">
          <mc:Choice Requires="x14">
            <control shapeId="57392" r:id="rId47" name="Group Box 48">
              <controlPr defaultSize="0" print="0" autoFill="0" autoPict="0">
                <anchor moveWithCells="1">
                  <from>
                    <xdr:col>8</xdr:col>
                    <xdr:colOff>0</xdr:colOff>
                    <xdr:row>26</xdr:row>
                    <xdr:rowOff>0</xdr:rowOff>
                  </from>
                  <to>
                    <xdr:col>12</xdr:col>
                    <xdr:colOff>219075</xdr:colOff>
                    <xdr:row>28</xdr:row>
                    <xdr:rowOff>0</xdr:rowOff>
                  </to>
                </anchor>
              </controlPr>
            </control>
          </mc:Choice>
        </mc:AlternateContent>
        <mc:AlternateContent xmlns:mc="http://schemas.openxmlformats.org/markup-compatibility/2006">
          <mc:Choice Requires="x14">
            <control shapeId="57393" r:id="rId48" name="Option Button 49">
              <controlPr defaultSize="0" autoFill="0" autoLine="0" autoPict="0">
                <anchor moveWithCells="1">
                  <from>
                    <xdr:col>8</xdr:col>
                    <xdr:colOff>219075</xdr:colOff>
                    <xdr:row>26</xdr:row>
                    <xdr:rowOff>0</xdr:rowOff>
                  </from>
                  <to>
                    <xdr:col>9</xdr:col>
                    <xdr:colOff>114300</xdr:colOff>
                    <xdr:row>27</xdr:row>
                    <xdr:rowOff>9525</xdr:rowOff>
                  </to>
                </anchor>
              </controlPr>
            </control>
          </mc:Choice>
        </mc:AlternateContent>
        <mc:AlternateContent xmlns:mc="http://schemas.openxmlformats.org/markup-compatibility/2006">
          <mc:Choice Requires="x14">
            <control shapeId="57394" r:id="rId49" name="Option Button 50">
              <controlPr defaultSize="0" autoFill="0" autoLine="0" autoPict="0">
                <anchor moveWithCells="1">
                  <from>
                    <xdr:col>11</xdr:col>
                    <xdr:colOff>276225</xdr:colOff>
                    <xdr:row>26</xdr:row>
                    <xdr:rowOff>9525</xdr:rowOff>
                  </from>
                  <to>
                    <xdr:col>12</xdr:col>
                    <xdr:colOff>142875</xdr:colOff>
                    <xdr:row>27</xdr:row>
                    <xdr:rowOff>19050</xdr:rowOff>
                  </to>
                </anchor>
              </controlPr>
            </control>
          </mc:Choice>
        </mc:AlternateContent>
        <mc:AlternateContent xmlns:mc="http://schemas.openxmlformats.org/markup-compatibility/2006">
          <mc:Choice Requires="x14">
            <control shapeId="57395" r:id="rId50" name="Group Box 51">
              <controlPr defaultSize="0" print="0" autoFill="0" autoPict="0">
                <anchor moveWithCells="1">
                  <from>
                    <xdr:col>8</xdr:col>
                    <xdr:colOff>0</xdr:colOff>
                    <xdr:row>26</xdr:row>
                    <xdr:rowOff>0</xdr:rowOff>
                  </from>
                  <to>
                    <xdr:col>12</xdr:col>
                    <xdr:colOff>219075</xdr:colOff>
                    <xdr:row>28</xdr:row>
                    <xdr:rowOff>0</xdr:rowOff>
                  </to>
                </anchor>
              </controlPr>
            </control>
          </mc:Choice>
        </mc:AlternateContent>
        <mc:AlternateContent xmlns:mc="http://schemas.openxmlformats.org/markup-compatibility/2006">
          <mc:Choice Requires="x14">
            <control shapeId="57396" r:id="rId51" name="Option Button 52">
              <controlPr defaultSize="0" autoFill="0" autoLine="0" autoPict="0">
                <anchor moveWithCells="1">
                  <from>
                    <xdr:col>8</xdr:col>
                    <xdr:colOff>219075</xdr:colOff>
                    <xdr:row>26</xdr:row>
                    <xdr:rowOff>0</xdr:rowOff>
                  </from>
                  <to>
                    <xdr:col>9</xdr:col>
                    <xdr:colOff>114300</xdr:colOff>
                    <xdr:row>27</xdr:row>
                    <xdr:rowOff>9525</xdr:rowOff>
                  </to>
                </anchor>
              </controlPr>
            </control>
          </mc:Choice>
        </mc:AlternateContent>
        <mc:AlternateContent xmlns:mc="http://schemas.openxmlformats.org/markup-compatibility/2006">
          <mc:Choice Requires="x14">
            <control shapeId="57398" r:id="rId52" name="Group Box 54">
              <controlPr defaultSize="0" print="0" autoFill="0" autoPict="0">
                <anchor moveWithCells="1">
                  <from>
                    <xdr:col>7</xdr:col>
                    <xdr:colOff>0</xdr:colOff>
                    <xdr:row>155</xdr:row>
                    <xdr:rowOff>0</xdr:rowOff>
                  </from>
                  <to>
                    <xdr:col>11</xdr:col>
                    <xdr:colOff>171450</xdr:colOff>
                    <xdr:row>156</xdr:row>
                    <xdr:rowOff>161925</xdr:rowOff>
                  </to>
                </anchor>
              </controlPr>
            </control>
          </mc:Choice>
        </mc:AlternateContent>
        <mc:AlternateContent xmlns:mc="http://schemas.openxmlformats.org/markup-compatibility/2006">
          <mc:Choice Requires="x14">
            <control shapeId="57399" r:id="rId53" name="Option Button 55">
              <controlPr defaultSize="0" autoFill="0" autoLine="0" autoPict="0">
                <anchor moveWithCells="1">
                  <from>
                    <xdr:col>7</xdr:col>
                    <xdr:colOff>219075</xdr:colOff>
                    <xdr:row>155</xdr:row>
                    <xdr:rowOff>0</xdr:rowOff>
                  </from>
                  <to>
                    <xdr:col>8</xdr:col>
                    <xdr:colOff>485775</xdr:colOff>
                    <xdr:row>156</xdr:row>
                    <xdr:rowOff>9525</xdr:rowOff>
                  </to>
                </anchor>
              </controlPr>
            </control>
          </mc:Choice>
        </mc:AlternateContent>
        <mc:AlternateContent xmlns:mc="http://schemas.openxmlformats.org/markup-compatibility/2006">
          <mc:Choice Requires="x14">
            <control shapeId="57400" r:id="rId54" name="Option Button 56">
              <controlPr defaultSize="0" autoFill="0" autoLine="0" autoPict="0">
                <anchor moveWithCells="1">
                  <from>
                    <xdr:col>9</xdr:col>
                    <xdr:colOff>428625</xdr:colOff>
                    <xdr:row>155</xdr:row>
                    <xdr:rowOff>0</xdr:rowOff>
                  </from>
                  <to>
                    <xdr:col>11</xdr:col>
                    <xdr:colOff>95250</xdr:colOff>
                    <xdr:row>156</xdr:row>
                    <xdr:rowOff>9525</xdr:rowOff>
                  </to>
                </anchor>
              </controlPr>
            </control>
          </mc:Choice>
        </mc:AlternateContent>
        <mc:AlternateContent xmlns:mc="http://schemas.openxmlformats.org/markup-compatibility/2006">
          <mc:Choice Requires="x14">
            <control shapeId="57401" r:id="rId55" name="Group Box 57">
              <controlPr defaultSize="0" print="0" autoFill="0" autoPict="0">
                <anchor moveWithCells="1">
                  <from>
                    <xdr:col>7</xdr:col>
                    <xdr:colOff>0</xdr:colOff>
                    <xdr:row>155</xdr:row>
                    <xdr:rowOff>0</xdr:rowOff>
                  </from>
                  <to>
                    <xdr:col>11</xdr:col>
                    <xdr:colOff>171450</xdr:colOff>
                    <xdr:row>156</xdr:row>
                    <xdr:rowOff>161925</xdr:rowOff>
                  </to>
                </anchor>
              </controlPr>
            </control>
          </mc:Choice>
        </mc:AlternateContent>
        <mc:AlternateContent xmlns:mc="http://schemas.openxmlformats.org/markup-compatibility/2006">
          <mc:Choice Requires="x14">
            <control shapeId="57402" r:id="rId56" name="Check Box 58">
              <controlPr defaultSize="0" autoFill="0" autoLine="0" autoPict="0">
                <anchor moveWithCells="1">
                  <from>
                    <xdr:col>5</xdr:col>
                    <xdr:colOff>0</xdr:colOff>
                    <xdr:row>90</xdr:row>
                    <xdr:rowOff>0</xdr:rowOff>
                  </from>
                  <to>
                    <xdr:col>7</xdr:col>
                    <xdr:colOff>514350</xdr:colOff>
                    <xdr:row>91</xdr:row>
                    <xdr:rowOff>0</xdr:rowOff>
                  </to>
                </anchor>
              </controlPr>
            </control>
          </mc:Choice>
        </mc:AlternateContent>
        <mc:AlternateContent xmlns:mc="http://schemas.openxmlformats.org/markup-compatibility/2006">
          <mc:Choice Requires="x14">
            <control shapeId="57403" r:id="rId57" name="Group Box 59">
              <controlPr defaultSize="0" print="0" autoFill="0" autoPict="0" altText="">
                <anchor moveWithCells="1">
                  <from>
                    <xdr:col>2</xdr:col>
                    <xdr:colOff>0</xdr:colOff>
                    <xdr:row>32</xdr:row>
                    <xdr:rowOff>0</xdr:rowOff>
                  </from>
                  <to>
                    <xdr:col>7</xdr:col>
                    <xdr:colOff>0</xdr:colOff>
                    <xdr:row>34</xdr:row>
                    <xdr:rowOff>0</xdr:rowOff>
                  </to>
                </anchor>
              </controlPr>
            </control>
          </mc:Choice>
        </mc:AlternateContent>
        <mc:AlternateContent xmlns:mc="http://schemas.openxmlformats.org/markup-compatibility/2006">
          <mc:Choice Requires="x14">
            <control shapeId="57404" r:id="rId58" name="Option Button 60">
              <controlPr defaultSize="0" autoFill="0" autoLine="0" autoPict="0">
                <anchor moveWithCells="1">
                  <from>
                    <xdr:col>2</xdr:col>
                    <xdr:colOff>219075</xdr:colOff>
                    <xdr:row>32</xdr:row>
                    <xdr:rowOff>9525</xdr:rowOff>
                  </from>
                  <to>
                    <xdr:col>4</xdr:col>
                    <xdr:colOff>209550</xdr:colOff>
                    <xdr:row>33</xdr:row>
                    <xdr:rowOff>28575</xdr:rowOff>
                  </to>
                </anchor>
              </controlPr>
            </control>
          </mc:Choice>
        </mc:AlternateContent>
        <mc:AlternateContent xmlns:mc="http://schemas.openxmlformats.org/markup-compatibility/2006">
          <mc:Choice Requires="x14">
            <control shapeId="57405" r:id="rId59" name="Option Button 61">
              <controlPr defaultSize="0" autoFill="0" autoLine="0" autoPict="0">
                <anchor moveWithCells="1">
                  <from>
                    <xdr:col>5</xdr:col>
                    <xdr:colOff>276225</xdr:colOff>
                    <xdr:row>32</xdr:row>
                    <xdr:rowOff>0</xdr:rowOff>
                  </from>
                  <to>
                    <xdr:col>5</xdr:col>
                    <xdr:colOff>609600</xdr:colOff>
                    <xdr:row>33</xdr:row>
                    <xdr:rowOff>19050</xdr:rowOff>
                  </to>
                </anchor>
              </controlPr>
            </control>
          </mc:Choice>
        </mc:AlternateContent>
        <mc:AlternateContent xmlns:mc="http://schemas.openxmlformats.org/markup-compatibility/2006">
          <mc:Choice Requires="x14">
            <control shapeId="57406" r:id="rId60" name="Group Box 62">
              <controlPr defaultSize="0" print="0" autoFill="0" autoPict="0" altText="">
                <anchor moveWithCells="1">
                  <from>
                    <xdr:col>2</xdr:col>
                    <xdr:colOff>0</xdr:colOff>
                    <xdr:row>32</xdr:row>
                    <xdr:rowOff>0</xdr:rowOff>
                  </from>
                  <to>
                    <xdr:col>7</xdr:col>
                    <xdr:colOff>0</xdr:colOff>
                    <xdr:row>34</xdr:row>
                    <xdr:rowOff>0</xdr:rowOff>
                  </to>
                </anchor>
              </controlPr>
            </control>
          </mc:Choice>
        </mc:AlternateContent>
        <mc:AlternateContent xmlns:mc="http://schemas.openxmlformats.org/markup-compatibility/2006">
          <mc:Choice Requires="x14">
            <control shapeId="57408" r:id="rId61" name="Option Button 64">
              <controlPr defaultSize="0" autoFill="0" autoLine="0" autoPict="0">
                <anchor moveWithCells="1">
                  <from>
                    <xdr:col>5</xdr:col>
                    <xdr:colOff>276225</xdr:colOff>
                    <xdr:row>32</xdr:row>
                    <xdr:rowOff>0</xdr:rowOff>
                  </from>
                  <to>
                    <xdr:col>5</xdr:col>
                    <xdr:colOff>609600</xdr:colOff>
                    <xdr:row>33</xdr:row>
                    <xdr:rowOff>19050</xdr:rowOff>
                  </to>
                </anchor>
              </controlPr>
            </control>
          </mc:Choice>
        </mc:AlternateContent>
        <mc:AlternateContent xmlns:mc="http://schemas.openxmlformats.org/markup-compatibility/2006">
          <mc:Choice Requires="x14">
            <control shapeId="57409" r:id="rId62" name="Group Box 65">
              <controlPr defaultSize="0" print="0" autoFill="0" autoPict="0">
                <anchor moveWithCells="1">
                  <from>
                    <xdr:col>7</xdr:col>
                    <xdr:colOff>0</xdr:colOff>
                    <xdr:row>154</xdr:row>
                    <xdr:rowOff>0</xdr:rowOff>
                  </from>
                  <to>
                    <xdr:col>11</xdr:col>
                    <xdr:colOff>171450</xdr:colOff>
                    <xdr:row>155</xdr:row>
                    <xdr:rowOff>161925</xdr:rowOff>
                  </to>
                </anchor>
              </controlPr>
            </control>
          </mc:Choice>
        </mc:AlternateContent>
        <mc:AlternateContent xmlns:mc="http://schemas.openxmlformats.org/markup-compatibility/2006">
          <mc:Choice Requires="x14">
            <control shapeId="57410" r:id="rId63" name="Option Button 66">
              <controlPr defaultSize="0" autoFill="0" autoLine="0" autoPict="0">
                <anchor moveWithCells="1">
                  <from>
                    <xdr:col>7</xdr:col>
                    <xdr:colOff>219075</xdr:colOff>
                    <xdr:row>154</xdr:row>
                    <xdr:rowOff>0</xdr:rowOff>
                  </from>
                  <to>
                    <xdr:col>8</xdr:col>
                    <xdr:colOff>485775</xdr:colOff>
                    <xdr:row>155</xdr:row>
                    <xdr:rowOff>9525</xdr:rowOff>
                  </to>
                </anchor>
              </controlPr>
            </control>
          </mc:Choice>
        </mc:AlternateContent>
        <mc:AlternateContent xmlns:mc="http://schemas.openxmlformats.org/markup-compatibility/2006">
          <mc:Choice Requires="x14">
            <control shapeId="57411" r:id="rId64" name="Option Button 67">
              <controlPr defaultSize="0" autoFill="0" autoLine="0" autoPict="0">
                <anchor moveWithCells="1">
                  <from>
                    <xdr:col>9</xdr:col>
                    <xdr:colOff>428625</xdr:colOff>
                    <xdr:row>154</xdr:row>
                    <xdr:rowOff>0</xdr:rowOff>
                  </from>
                  <to>
                    <xdr:col>11</xdr:col>
                    <xdr:colOff>95250</xdr:colOff>
                    <xdr:row>155</xdr:row>
                    <xdr:rowOff>9525</xdr:rowOff>
                  </to>
                </anchor>
              </controlPr>
            </control>
          </mc:Choice>
        </mc:AlternateContent>
        <mc:AlternateContent xmlns:mc="http://schemas.openxmlformats.org/markup-compatibility/2006">
          <mc:Choice Requires="x14">
            <control shapeId="57412" r:id="rId65" name="Group Box 68">
              <controlPr defaultSize="0" print="0" autoFill="0" autoPict="0">
                <anchor moveWithCells="1">
                  <from>
                    <xdr:col>7</xdr:col>
                    <xdr:colOff>0</xdr:colOff>
                    <xdr:row>154</xdr:row>
                    <xdr:rowOff>0</xdr:rowOff>
                  </from>
                  <to>
                    <xdr:col>11</xdr:col>
                    <xdr:colOff>171450</xdr:colOff>
                    <xdr:row>155</xdr:row>
                    <xdr:rowOff>161925</xdr:rowOff>
                  </to>
                </anchor>
              </controlPr>
            </control>
          </mc:Choice>
        </mc:AlternateContent>
        <mc:AlternateContent xmlns:mc="http://schemas.openxmlformats.org/markup-compatibility/2006">
          <mc:Choice Requires="x14">
            <control shapeId="57413" r:id="rId66" name="Option Button 69">
              <controlPr defaultSize="0" autoFill="0" autoLine="0" autoPict="0">
                <anchor moveWithCells="1">
                  <from>
                    <xdr:col>7</xdr:col>
                    <xdr:colOff>219075</xdr:colOff>
                    <xdr:row>154</xdr:row>
                    <xdr:rowOff>0</xdr:rowOff>
                  </from>
                  <to>
                    <xdr:col>8</xdr:col>
                    <xdr:colOff>0</xdr:colOff>
                    <xdr:row>155</xdr:row>
                    <xdr:rowOff>9525</xdr:rowOff>
                  </to>
                </anchor>
              </controlPr>
            </control>
          </mc:Choice>
        </mc:AlternateContent>
        <mc:AlternateContent xmlns:mc="http://schemas.openxmlformats.org/markup-compatibility/2006">
          <mc:Choice Requires="x14">
            <control shapeId="57414" r:id="rId67" name="Option Button 70">
              <controlPr defaultSize="0" autoFill="0" autoLine="0" autoPict="0">
                <anchor moveWithCells="1">
                  <from>
                    <xdr:col>10</xdr:col>
                    <xdr:colOff>276225</xdr:colOff>
                    <xdr:row>154</xdr:row>
                    <xdr:rowOff>0</xdr:rowOff>
                  </from>
                  <to>
                    <xdr:col>11</xdr:col>
                    <xdr:colOff>95250</xdr:colOff>
                    <xdr:row>155</xdr:row>
                    <xdr:rowOff>9525</xdr:rowOff>
                  </to>
                </anchor>
              </controlPr>
            </control>
          </mc:Choice>
        </mc:AlternateContent>
        <mc:AlternateContent xmlns:mc="http://schemas.openxmlformats.org/markup-compatibility/2006">
          <mc:Choice Requires="x14">
            <control shapeId="57415" r:id="rId68" name="Group Box 71">
              <controlPr defaultSize="0" print="0" autoFill="0" autoPict="0">
                <anchor moveWithCells="1">
                  <from>
                    <xdr:col>7</xdr:col>
                    <xdr:colOff>0</xdr:colOff>
                    <xdr:row>154</xdr:row>
                    <xdr:rowOff>0</xdr:rowOff>
                  </from>
                  <to>
                    <xdr:col>10</xdr:col>
                    <xdr:colOff>495300</xdr:colOff>
                    <xdr:row>155</xdr:row>
                    <xdr:rowOff>161925</xdr:rowOff>
                  </to>
                </anchor>
              </controlPr>
            </control>
          </mc:Choice>
        </mc:AlternateContent>
        <mc:AlternateContent xmlns:mc="http://schemas.openxmlformats.org/markup-compatibility/2006">
          <mc:Choice Requires="x14">
            <control shapeId="57416" r:id="rId69" name="Group Box 72">
              <controlPr defaultSize="0" print="0" autoFill="0" autoPict="0">
                <anchor moveWithCells="1">
                  <from>
                    <xdr:col>7</xdr:col>
                    <xdr:colOff>0</xdr:colOff>
                    <xdr:row>154</xdr:row>
                    <xdr:rowOff>0</xdr:rowOff>
                  </from>
                  <to>
                    <xdr:col>11</xdr:col>
                    <xdr:colOff>171450</xdr:colOff>
                    <xdr:row>155</xdr:row>
                    <xdr:rowOff>161925</xdr:rowOff>
                  </to>
                </anchor>
              </controlPr>
            </control>
          </mc:Choice>
        </mc:AlternateContent>
        <mc:AlternateContent xmlns:mc="http://schemas.openxmlformats.org/markup-compatibility/2006">
          <mc:Choice Requires="x14">
            <control shapeId="57417" r:id="rId70" name="Option Button 73">
              <controlPr defaultSize="0" autoFill="0" autoLine="0" autoPict="0">
                <anchor moveWithCells="1">
                  <from>
                    <xdr:col>7</xdr:col>
                    <xdr:colOff>219075</xdr:colOff>
                    <xdr:row>154</xdr:row>
                    <xdr:rowOff>0</xdr:rowOff>
                  </from>
                  <to>
                    <xdr:col>8</xdr:col>
                    <xdr:colOff>485775</xdr:colOff>
                    <xdr:row>155</xdr:row>
                    <xdr:rowOff>19050</xdr:rowOff>
                  </to>
                </anchor>
              </controlPr>
            </control>
          </mc:Choice>
        </mc:AlternateContent>
        <mc:AlternateContent xmlns:mc="http://schemas.openxmlformats.org/markup-compatibility/2006">
          <mc:Choice Requires="x14">
            <control shapeId="57418" r:id="rId71" name="Option Button 74">
              <controlPr defaultSize="0" autoFill="0" autoLine="0" autoPict="0">
                <anchor moveWithCells="1">
                  <from>
                    <xdr:col>9</xdr:col>
                    <xdr:colOff>428625</xdr:colOff>
                    <xdr:row>154</xdr:row>
                    <xdr:rowOff>0</xdr:rowOff>
                  </from>
                  <to>
                    <xdr:col>11</xdr:col>
                    <xdr:colOff>95250</xdr:colOff>
                    <xdr:row>155</xdr:row>
                    <xdr:rowOff>19050</xdr:rowOff>
                  </to>
                </anchor>
              </controlPr>
            </control>
          </mc:Choice>
        </mc:AlternateContent>
        <mc:AlternateContent xmlns:mc="http://schemas.openxmlformats.org/markup-compatibility/2006">
          <mc:Choice Requires="x14">
            <control shapeId="57419" r:id="rId72" name="Group Box 75">
              <controlPr defaultSize="0" print="0" autoFill="0" autoPict="0">
                <anchor moveWithCells="1">
                  <from>
                    <xdr:col>7</xdr:col>
                    <xdr:colOff>0</xdr:colOff>
                    <xdr:row>154</xdr:row>
                    <xdr:rowOff>0</xdr:rowOff>
                  </from>
                  <to>
                    <xdr:col>11</xdr:col>
                    <xdr:colOff>171450</xdr:colOff>
                    <xdr:row>155</xdr:row>
                    <xdr:rowOff>161925</xdr:rowOff>
                  </to>
                </anchor>
              </controlPr>
            </control>
          </mc:Choice>
        </mc:AlternateContent>
        <mc:AlternateContent xmlns:mc="http://schemas.openxmlformats.org/markup-compatibility/2006">
          <mc:Choice Requires="x14">
            <control shapeId="57420" r:id="rId73" name="Option Button 76">
              <controlPr defaultSize="0" autoFill="0" autoLine="0" autoPict="0">
                <anchor moveWithCells="1">
                  <from>
                    <xdr:col>3</xdr:col>
                    <xdr:colOff>19050</xdr:colOff>
                    <xdr:row>154</xdr:row>
                    <xdr:rowOff>0</xdr:rowOff>
                  </from>
                  <to>
                    <xdr:col>5</xdr:col>
                    <xdr:colOff>723900</xdr:colOff>
                    <xdr:row>154</xdr:row>
                    <xdr:rowOff>161925</xdr:rowOff>
                  </to>
                </anchor>
              </controlPr>
            </control>
          </mc:Choice>
        </mc:AlternateContent>
        <mc:AlternateContent xmlns:mc="http://schemas.openxmlformats.org/markup-compatibility/2006">
          <mc:Choice Requires="x14">
            <control shapeId="57421" r:id="rId74" name="Option Button 77">
              <controlPr defaultSize="0" autoFill="0" autoLine="0" autoPict="0">
                <anchor moveWithCells="1">
                  <from>
                    <xdr:col>5</xdr:col>
                    <xdr:colOff>504825</xdr:colOff>
                    <xdr:row>154</xdr:row>
                    <xdr:rowOff>0</xdr:rowOff>
                  </from>
                  <to>
                    <xdr:col>6</xdr:col>
                    <xdr:colOff>514350</xdr:colOff>
                    <xdr:row>155</xdr:row>
                    <xdr:rowOff>0</xdr:rowOff>
                  </to>
                </anchor>
              </controlPr>
            </control>
          </mc:Choice>
        </mc:AlternateContent>
        <mc:AlternateContent xmlns:mc="http://schemas.openxmlformats.org/markup-compatibility/2006">
          <mc:Choice Requires="x14">
            <control shapeId="57422" r:id="rId75" name="Option Button 78">
              <controlPr defaultSize="0" autoFill="0" autoLine="0" autoPict="0">
                <anchor moveWithCells="1">
                  <from>
                    <xdr:col>8</xdr:col>
                    <xdr:colOff>590550</xdr:colOff>
                    <xdr:row>154</xdr:row>
                    <xdr:rowOff>0</xdr:rowOff>
                  </from>
                  <to>
                    <xdr:col>10</xdr:col>
                    <xdr:colOff>19050</xdr:colOff>
                    <xdr:row>155</xdr:row>
                    <xdr:rowOff>0</xdr:rowOff>
                  </to>
                </anchor>
              </controlPr>
            </control>
          </mc:Choice>
        </mc:AlternateContent>
        <mc:AlternateContent xmlns:mc="http://schemas.openxmlformats.org/markup-compatibility/2006">
          <mc:Choice Requires="x14">
            <control shapeId="57423" r:id="rId76" name="Group Box 79">
              <controlPr defaultSize="0" print="0" autoFill="0" autoPict="0">
                <anchor moveWithCells="1">
                  <from>
                    <xdr:col>2</xdr:col>
                    <xdr:colOff>133350</xdr:colOff>
                    <xdr:row>154</xdr:row>
                    <xdr:rowOff>0</xdr:rowOff>
                  </from>
                  <to>
                    <xdr:col>11</xdr:col>
                    <xdr:colOff>28575</xdr:colOff>
                    <xdr:row>155</xdr:row>
                    <xdr:rowOff>161925</xdr:rowOff>
                  </to>
                </anchor>
              </controlPr>
            </control>
          </mc:Choice>
        </mc:AlternateContent>
        <mc:AlternateContent xmlns:mc="http://schemas.openxmlformats.org/markup-compatibility/2006">
          <mc:Choice Requires="x14">
            <control shapeId="57424" r:id="rId77" name="Group Box 80">
              <controlPr defaultSize="0" print="0" autoFill="0" autoPict="0">
                <anchor moveWithCells="1">
                  <from>
                    <xdr:col>2</xdr:col>
                    <xdr:colOff>133350</xdr:colOff>
                    <xdr:row>154</xdr:row>
                    <xdr:rowOff>0</xdr:rowOff>
                  </from>
                  <to>
                    <xdr:col>11</xdr:col>
                    <xdr:colOff>28575</xdr:colOff>
                    <xdr:row>155</xdr:row>
                    <xdr:rowOff>161925</xdr:rowOff>
                  </to>
                </anchor>
              </controlPr>
            </control>
          </mc:Choice>
        </mc:AlternateContent>
        <mc:AlternateContent xmlns:mc="http://schemas.openxmlformats.org/markup-compatibility/2006">
          <mc:Choice Requires="x14">
            <control shapeId="57425" r:id="rId78" name="Option Button 81">
              <controlPr defaultSize="0" autoFill="0" autoLine="0" autoPict="0">
                <anchor moveWithCells="1">
                  <from>
                    <xdr:col>3</xdr:col>
                    <xdr:colOff>19050</xdr:colOff>
                    <xdr:row>154</xdr:row>
                    <xdr:rowOff>0</xdr:rowOff>
                  </from>
                  <to>
                    <xdr:col>5</xdr:col>
                    <xdr:colOff>723900</xdr:colOff>
                    <xdr:row>154</xdr:row>
                    <xdr:rowOff>161925</xdr:rowOff>
                  </to>
                </anchor>
              </controlPr>
            </control>
          </mc:Choice>
        </mc:AlternateContent>
        <mc:AlternateContent xmlns:mc="http://schemas.openxmlformats.org/markup-compatibility/2006">
          <mc:Choice Requires="x14">
            <control shapeId="57426" r:id="rId79" name="Option Button 82">
              <controlPr defaultSize="0" autoFill="0" autoLine="0" autoPict="0">
                <anchor moveWithCells="1">
                  <from>
                    <xdr:col>5</xdr:col>
                    <xdr:colOff>504825</xdr:colOff>
                    <xdr:row>154</xdr:row>
                    <xdr:rowOff>0</xdr:rowOff>
                  </from>
                  <to>
                    <xdr:col>6</xdr:col>
                    <xdr:colOff>514350</xdr:colOff>
                    <xdr:row>155</xdr:row>
                    <xdr:rowOff>0</xdr:rowOff>
                  </to>
                </anchor>
              </controlPr>
            </control>
          </mc:Choice>
        </mc:AlternateContent>
        <mc:AlternateContent xmlns:mc="http://schemas.openxmlformats.org/markup-compatibility/2006">
          <mc:Choice Requires="x14">
            <control shapeId="57427" r:id="rId80" name="Option Button 83">
              <controlPr defaultSize="0" autoFill="0" autoLine="0" autoPict="0">
                <anchor moveWithCells="1">
                  <from>
                    <xdr:col>8</xdr:col>
                    <xdr:colOff>590550</xdr:colOff>
                    <xdr:row>154</xdr:row>
                    <xdr:rowOff>0</xdr:rowOff>
                  </from>
                  <to>
                    <xdr:col>10</xdr:col>
                    <xdr:colOff>19050</xdr:colOff>
                    <xdr:row>155</xdr:row>
                    <xdr:rowOff>0</xdr:rowOff>
                  </to>
                </anchor>
              </controlPr>
            </control>
          </mc:Choice>
        </mc:AlternateContent>
        <mc:AlternateContent xmlns:mc="http://schemas.openxmlformats.org/markup-compatibility/2006">
          <mc:Choice Requires="x14">
            <control shapeId="57428" r:id="rId81" name="Group Box 84">
              <controlPr defaultSize="0" print="0" autoFill="0" autoPict="0">
                <anchor moveWithCells="1">
                  <from>
                    <xdr:col>2</xdr:col>
                    <xdr:colOff>133350</xdr:colOff>
                    <xdr:row>154</xdr:row>
                    <xdr:rowOff>0</xdr:rowOff>
                  </from>
                  <to>
                    <xdr:col>11</xdr:col>
                    <xdr:colOff>28575</xdr:colOff>
                    <xdr:row>155</xdr:row>
                    <xdr:rowOff>161925</xdr:rowOff>
                  </to>
                </anchor>
              </controlPr>
            </control>
          </mc:Choice>
        </mc:AlternateContent>
        <mc:AlternateContent xmlns:mc="http://schemas.openxmlformats.org/markup-compatibility/2006">
          <mc:Choice Requires="x14">
            <control shapeId="57429" r:id="rId82" name="Group Box 85">
              <controlPr defaultSize="0" print="0" autoFill="0" autoPict="0">
                <anchor moveWithCells="1">
                  <from>
                    <xdr:col>2</xdr:col>
                    <xdr:colOff>133350</xdr:colOff>
                    <xdr:row>154</xdr:row>
                    <xdr:rowOff>0</xdr:rowOff>
                  </from>
                  <to>
                    <xdr:col>11</xdr:col>
                    <xdr:colOff>28575</xdr:colOff>
                    <xdr:row>155</xdr:row>
                    <xdr:rowOff>161925</xdr:rowOff>
                  </to>
                </anchor>
              </controlPr>
            </control>
          </mc:Choice>
        </mc:AlternateContent>
        <mc:AlternateContent xmlns:mc="http://schemas.openxmlformats.org/markup-compatibility/2006">
          <mc:Choice Requires="x14">
            <control shapeId="57430" r:id="rId83" name="Option Button 86">
              <controlPr defaultSize="0" autoFill="0" autoLine="0" autoPict="0">
                <anchor moveWithCells="1">
                  <from>
                    <xdr:col>5</xdr:col>
                    <xdr:colOff>219075</xdr:colOff>
                    <xdr:row>108</xdr:row>
                    <xdr:rowOff>9525</xdr:rowOff>
                  </from>
                  <to>
                    <xdr:col>5</xdr:col>
                    <xdr:colOff>704850</xdr:colOff>
                    <xdr:row>109</xdr:row>
                    <xdr:rowOff>28575</xdr:rowOff>
                  </to>
                </anchor>
              </controlPr>
            </control>
          </mc:Choice>
        </mc:AlternateContent>
        <mc:AlternateContent xmlns:mc="http://schemas.openxmlformats.org/markup-compatibility/2006">
          <mc:Choice Requires="x14">
            <control shapeId="57431" r:id="rId84" name="Option Button 87">
              <controlPr defaultSize="0" autoFill="0" autoLine="0" autoPict="0">
                <anchor moveWithCells="1">
                  <from>
                    <xdr:col>11</xdr:col>
                    <xdr:colOff>276225</xdr:colOff>
                    <xdr:row>131</xdr:row>
                    <xdr:rowOff>0</xdr:rowOff>
                  </from>
                  <to>
                    <xdr:col>12</xdr:col>
                    <xdr:colOff>142875</xdr:colOff>
                    <xdr:row>132</xdr:row>
                    <xdr:rowOff>9525</xdr:rowOff>
                  </to>
                </anchor>
              </controlPr>
            </control>
          </mc:Choice>
        </mc:AlternateContent>
        <mc:AlternateContent xmlns:mc="http://schemas.openxmlformats.org/markup-compatibility/2006">
          <mc:Choice Requires="x14">
            <control shapeId="57432" r:id="rId85" name="Option Button 88">
              <controlPr defaultSize="0" autoFill="0" autoLine="0" autoPict="0">
                <anchor moveWithCells="1">
                  <from>
                    <xdr:col>6</xdr:col>
                    <xdr:colOff>47625</xdr:colOff>
                    <xdr:row>93</xdr:row>
                    <xdr:rowOff>66675</xdr:rowOff>
                  </from>
                  <to>
                    <xdr:col>6</xdr:col>
                    <xdr:colOff>533400</xdr:colOff>
                    <xdr:row>94</xdr:row>
                    <xdr:rowOff>85725</xdr:rowOff>
                  </to>
                </anchor>
              </controlPr>
            </control>
          </mc:Choice>
        </mc:AlternateContent>
        <mc:AlternateContent xmlns:mc="http://schemas.openxmlformats.org/markup-compatibility/2006">
          <mc:Choice Requires="x14">
            <control shapeId="57433" r:id="rId86" name="Option Button 89">
              <controlPr defaultSize="0" autoFill="0" autoLine="0" autoPict="0">
                <anchor moveWithCells="1">
                  <from>
                    <xdr:col>2</xdr:col>
                    <xdr:colOff>180975</xdr:colOff>
                    <xdr:row>79</xdr:row>
                    <xdr:rowOff>180975</xdr:rowOff>
                  </from>
                  <to>
                    <xdr:col>4</xdr:col>
                    <xdr:colOff>171450</xdr:colOff>
                    <xdr:row>81</xdr:row>
                    <xdr:rowOff>9525</xdr:rowOff>
                  </to>
                </anchor>
              </controlPr>
            </control>
          </mc:Choice>
        </mc:AlternateContent>
        <mc:AlternateContent xmlns:mc="http://schemas.openxmlformats.org/markup-compatibility/2006">
          <mc:Choice Requires="x14">
            <control shapeId="57434" r:id="rId87" name="Option Button 90">
              <controlPr defaultSize="0" autoFill="0" autoLine="0" autoPict="0">
                <anchor moveWithCells="1">
                  <from>
                    <xdr:col>2</xdr:col>
                    <xdr:colOff>209550</xdr:colOff>
                    <xdr:row>31</xdr:row>
                    <xdr:rowOff>171450</xdr:rowOff>
                  </from>
                  <to>
                    <xdr:col>4</xdr:col>
                    <xdr:colOff>200025</xdr:colOff>
                    <xdr:row>33</xdr:row>
                    <xdr:rowOff>0</xdr:rowOff>
                  </to>
                </anchor>
              </controlPr>
            </control>
          </mc:Choice>
        </mc:AlternateContent>
        <mc:AlternateContent xmlns:mc="http://schemas.openxmlformats.org/markup-compatibility/2006">
          <mc:Choice Requires="x14">
            <control shapeId="57435" r:id="rId88" name="Option Button 91">
              <controlPr defaultSize="0" autoFill="0" autoLine="0" autoPict="0">
                <anchor moveWithCells="1">
                  <from>
                    <xdr:col>10</xdr:col>
                    <xdr:colOff>276225</xdr:colOff>
                    <xdr:row>26</xdr:row>
                    <xdr:rowOff>0</xdr:rowOff>
                  </from>
                  <to>
                    <xdr:col>11</xdr:col>
                    <xdr:colOff>95250</xdr:colOff>
                    <xdr:row>27</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K48"/>
  <sheetViews>
    <sheetView zoomScaleNormal="100" workbookViewId="0">
      <selection activeCell="A9" sqref="A9:A10"/>
    </sheetView>
  </sheetViews>
  <sheetFormatPr defaultColWidth="9.140625" defaultRowHeight="12.75"/>
  <cols>
    <col min="1" max="1" width="15.28515625" style="8" customWidth="1"/>
    <col min="2" max="2" width="15.140625" style="8" customWidth="1"/>
    <col min="3" max="3" width="16.140625" style="8" customWidth="1"/>
    <col min="4" max="4" width="14.42578125" style="8" customWidth="1"/>
    <col min="5" max="5" width="18" style="8" customWidth="1"/>
    <col min="6" max="6" width="17.42578125" style="8" customWidth="1"/>
    <col min="7" max="7" width="16" style="8" customWidth="1"/>
    <col min="8" max="8" width="12.7109375" style="8" customWidth="1"/>
    <col min="9" max="9" width="18.85546875" style="8" bestFit="1" customWidth="1"/>
    <col min="10" max="10" width="12.42578125" style="8" bestFit="1" customWidth="1"/>
    <col min="11" max="11" width="18.28515625" style="8" bestFit="1" customWidth="1"/>
    <col min="12" max="16384" width="9.140625" style="8"/>
  </cols>
  <sheetData>
    <row r="1" spans="1:11" customFormat="1" ht="20.25">
      <c r="A1" s="402" t="s">
        <v>41</v>
      </c>
      <c r="B1" s="402"/>
      <c r="C1" s="402"/>
      <c r="D1" s="402"/>
      <c r="E1" s="402"/>
      <c r="F1" s="402"/>
      <c r="G1" s="402"/>
      <c r="H1" s="402"/>
      <c r="I1" s="402"/>
      <c r="J1" s="402"/>
      <c r="K1" s="402"/>
    </row>
    <row r="2" spans="1:11" customFormat="1" ht="20.25">
      <c r="A2" s="402" t="s">
        <v>123</v>
      </c>
      <c r="B2" s="402"/>
      <c r="C2" s="402"/>
      <c r="D2" s="402"/>
      <c r="E2" s="402"/>
      <c r="F2" s="402"/>
      <c r="G2" s="402"/>
      <c r="H2" s="402"/>
      <c r="I2" s="402"/>
      <c r="J2" s="402"/>
      <c r="K2" s="402"/>
    </row>
    <row r="3" spans="1:11" customFormat="1" ht="20.25">
      <c r="A3" s="402" t="s">
        <v>88</v>
      </c>
      <c r="B3" s="402"/>
      <c r="C3" s="402"/>
      <c r="D3" s="402"/>
      <c r="E3" s="402"/>
      <c r="F3" s="402"/>
      <c r="G3" s="402"/>
      <c r="H3" s="402"/>
      <c r="I3" s="402"/>
      <c r="J3" s="402"/>
      <c r="K3" s="402"/>
    </row>
    <row r="4" spans="1:11" s="12" customFormat="1" ht="15"/>
    <row r="5" spans="1:11" s="12" customFormat="1" ht="20.25">
      <c r="A5" s="184" t="s">
        <v>78</v>
      </c>
    </row>
    <row r="6" spans="1:11" s="12" customFormat="1" ht="15"/>
    <row r="7" spans="1:11" s="12" customFormat="1" ht="15.75">
      <c r="A7" s="250" t="s">
        <v>83</v>
      </c>
    </row>
    <row r="8" spans="1:11" s="12" customFormat="1" ht="15.75" thickBot="1">
      <c r="A8" s="16"/>
    </row>
    <row r="9" spans="1:11" s="12" customFormat="1" ht="15">
      <c r="A9" s="407" t="s">
        <v>97</v>
      </c>
      <c r="B9" s="379" t="s">
        <v>20</v>
      </c>
      <c r="C9" s="380"/>
      <c r="D9" s="381"/>
      <c r="E9" s="377" t="s">
        <v>87</v>
      </c>
    </row>
    <row r="10" spans="1:11" s="12" customFormat="1" ht="40.5" customHeight="1" thickBot="1">
      <c r="A10" s="408"/>
      <c r="B10" s="382"/>
      <c r="C10" s="383"/>
      <c r="D10" s="384"/>
      <c r="E10" s="378"/>
      <c r="F10" s="124"/>
      <c r="G10" s="124"/>
      <c r="H10" s="124"/>
      <c r="I10" s="124"/>
      <c r="J10" s="124"/>
    </row>
    <row r="11" spans="1:11" ht="15">
      <c r="A11" s="127"/>
      <c r="B11" s="376"/>
      <c r="C11" s="376"/>
      <c r="D11" s="376"/>
      <c r="E11" s="295"/>
    </row>
    <row r="12" spans="1:11" ht="15">
      <c r="A12" s="127"/>
      <c r="B12" s="376"/>
      <c r="C12" s="376"/>
      <c r="D12" s="376"/>
      <c r="E12" s="295"/>
    </row>
    <row r="13" spans="1:11" ht="15">
      <c r="A13" s="127"/>
      <c r="B13" s="404"/>
      <c r="C13" s="405"/>
      <c r="D13" s="406"/>
      <c r="E13" s="295"/>
    </row>
    <row r="14" spans="1:11" ht="15">
      <c r="A14" s="127"/>
      <c r="B14" s="403"/>
      <c r="C14" s="403"/>
      <c r="D14" s="403"/>
      <c r="E14" s="257"/>
    </row>
    <row r="15" spans="1:11" ht="15.75" thickBot="1">
      <c r="A15" s="202"/>
      <c r="B15" s="385"/>
      <c r="C15" s="385"/>
      <c r="D15" s="385"/>
      <c r="E15" s="258"/>
    </row>
    <row r="17" spans="1:11" ht="15.75">
      <c r="A17" s="250" t="s">
        <v>89</v>
      </c>
    </row>
    <row r="18" spans="1:11" s="12" customFormat="1" ht="15.75" thickBot="1">
      <c r="B18" s="123"/>
    </row>
    <row r="19" spans="1:11" s="12" customFormat="1" ht="15.75" thickBot="1">
      <c r="A19" s="205"/>
      <c r="B19" s="132"/>
      <c r="C19" s="386" t="s">
        <v>24</v>
      </c>
      <c r="D19" s="387"/>
      <c r="E19" s="401" t="s">
        <v>25</v>
      </c>
      <c r="F19" s="401"/>
      <c r="G19" s="401"/>
      <c r="H19" s="401"/>
      <c r="I19" s="386" t="s">
        <v>29</v>
      </c>
      <c r="J19" s="387"/>
      <c r="K19" s="388" t="s">
        <v>90</v>
      </c>
    </row>
    <row r="20" spans="1:11" s="12" customFormat="1" ht="12.75" customHeight="1">
      <c r="A20" s="34"/>
      <c r="B20" s="395" t="s">
        <v>23</v>
      </c>
      <c r="C20" s="393" t="s">
        <v>95</v>
      </c>
      <c r="D20" s="399" t="s">
        <v>96</v>
      </c>
      <c r="E20" s="397" t="s">
        <v>49</v>
      </c>
      <c r="F20" s="391" t="s">
        <v>47</v>
      </c>
      <c r="G20" s="391" t="s">
        <v>57</v>
      </c>
      <c r="H20" s="146"/>
      <c r="I20" s="393" t="s">
        <v>48</v>
      </c>
      <c r="J20" s="144"/>
      <c r="K20" s="389"/>
    </row>
    <row r="21" spans="1:11" s="28" customFormat="1" ht="46.5" customHeight="1" thickBot="1">
      <c r="A21" s="37" t="s">
        <v>97</v>
      </c>
      <c r="B21" s="396"/>
      <c r="C21" s="394"/>
      <c r="D21" s="400"/>
      <c r="E21" s="398"/>
      <c r="F21" s="392"/>
      <c r="G21" s="392"/>
      <c r="H21" s="147" t="s">
        <v>137</v>
      </c>
      <c r="I21" s="394"/>
      <c r="J21" s="145" t="s">
        <v>137</v>
      </c>
      <c r="K21" s="390"/>
    </row>
    <row r="22" spans="1:11" s="12" customFormat="1" ht="15">
      <c r="A22" s="260">
        <f t="shared" ref="A22:A26" si="0">A11</f>
        <v>0</v>
      </c>
      <c r="B22" s="296"/>
      <c r="C22" s="237"/>
      <c r="D22" s="295"/>
      <c r="E22" s="131"/>
      <c r="F22" s="17"/>
      <c r="G22" s="17"/>
      <c r="H22" s="148"/>
      <c r="I22" s="133"/>
      <c r="J22" s="149"/>
      <c r="K22" s="143">
        <f>SUM(C22:G22,I22)-B22</f>
        <v>0</v>
      </c>
    </row>
    <row r="23" spans="1:11" s="12" customFormat="1" ht="15">
      <c r="A23" s="260">
        <f t="shared" si="0"/>
        <v>0</v>
      </c>
      <c r="B23" s="296"/>
      <c r="C23" s="237"/>
      <c r="D23" s="295"/>
      <c r="E23" s="131"/>
      <c r="F23" s="17"/>
      <c r="G23" s="17"/>
      <c r="H23" s="148"/>
      <c r="I23" s="133"/>
      <c r="J23" s="149"/>
      <c r="K23" s="143">
        <f>SUM(C23:G23,I23)-B23</f>
        <v>0</v>
      </c>
    </row>
    <row r="24" spans="1:11" s="12" customFormat="1" ht="15">
      <c r="A24" s="260">
        <f t="shared" si="0"/>
        <v>0</v>
      </c>
      <c r="B24" s="296"/>
      <c r="C24" s="237"/>
      <c r="D24" s="295"/>
      <c r="E24" s="131"/>
      <c r="F24" s="17"/>
      <c r="G24" s="17"/>
      <c r="H24" s="148"/>
      <c r="I24" s="133"/>
      <c r="J24" s="149"/>
      <c r="K24" s="143">
        <f>SUM(C24:G24,I24)-B24</f>
        <v>0</v>
      </c>
    </row>
    <row r="25" spans="1:11" s="12" customFormat="1" ht="15">
      <c r="A25" s="260">
        <f t="shared" si="0"/>
        <v>0</v>
      </c>
      <c r="B25" s="130"/>
      <c r="C25" s="133"/>
      <c r="D25" s="134"/>
      <c r="E25" s="131"/>
      <c r="F25" s="17"/>
      <c r="G25" s="17"/>
      <c r="H25" s="148"/>
      <c r="I25" s="133"/>
      <c r="J25" s="149"/>
      <c r="K25" s="143">
        <f>SUM(C25:G25,I25)-B25</f>
        <v>0</v>
      </c>
    </row>
    <row r="26" spans="1:11" s="12" customFormat="1" ht="15.75" thickBot="1">
      <c r="A26" s="261">
        <f t="shared" si="0"/>
        <v>0</v>
      </c>
      <c r="B26" s="242"/>
      <c r="C26" s="128"/>
      <c r="D26" s="135"/>
      <c r="E26" s="243"/>
      <c r="F26" s="129"/>
      <c r="G26" s="129"/>
      <c r="H26" s="244"/>
      <c r="I26" s="128"/>
      <c r="J26" s="245"/>
      <c r="K26" s="246">
        <f>SUM(C26:G26,I26)-B26</f>
        <v>0</v>
      </c>
    </row>
    <row r="27" spans="1:11" s="12" customFormat="1" ht="15">
      <c r="B27" s="22"/>
    </row>
    <row r="28" spans="1:11" s="12" customFormat="1" ht="37.5" customHeight="1">
      <c r="A28" s="375" t="s">
        <v>136</v>
      </c>
      <c r="B28" s="375"/>
      <c r="C28" s="375"/>
      <c r="D28" s="375"/>
      <c r="E28" s="375"/>
      <c r="F28" s="375"/>
      <c r="G28" s="375"/>
      <c r="H28" s="375"/>
      <c r="I28" s="375"/>
      <c r="J28" s="375"/>
      <c r="K28" s="375"/>
    </row>
    <row r="29" spans="1:11" s="12" customFormat="1" ht="14.25" customHeight="1"/>
    <row r="30" spans="1:11" s="12" customFormat="1" ht="14.25" customHeight="1"/>
    <row r="31" spans="1:11" s="12" customFormat="1" ht="14.25" customHeight="1"/>
    <row r="32" spans="1:11" s="12" customFormat="1" ht="14.25" customHeight="1"/>
    <row r="33" s="12" customFormat="1" ht="14.25" customHeight="1"/>
    <row r="34" s="12" customFormat="1" ht="14.25" customHeight="1"/>
    <row r="35" s="12" customFormat="1" ht="14.25" customHeight="1"/>
    <row r="36" s="12" customFormat="1" ht="14.25" customHeight="1"/>
    <row r="37" s="12" customFormat="1" ht="14.25" customHeight="1"/>
    <row r="38" s="12" customFormat="1" ht="14.25" customHeight="1"/>
    <row r="39" s="12" customFormat="1" ht="14.25" customHeight="1"/>
    <row r="40" s="12" customFormat="1" ht="14.25" customHeight="1"/>
    <row r="41" s="12" customFormat="1" ht="14.25" customHeight="1"/>
    <row r="42" s="12" customFormat="1" ht="14.25" customHeight="1"/>
    <row r="43" s="12" customFormat="1" ht="14.25" customHeight="1"/>
    <row r="44" s="12" customFormat="1" ht="14.25" customHeight="1"/>
    <row r="45" s="12" customFormat="1" ht="14.25" customHeight="1"/>
    <row r="46" s="12" customFormat="1" ht="14.25" customHeight="1"/>
    <row r="47" s="12" customFormat="1" ht="15"/>
    <row r="48" s="12" customFormat="1" ht="15"/>
  </sheetData>
  <mergeCells count="23">
    <mergeCell ref="A1:K1"/>
    <mergeCell ref="A2:K2"/>
    <mergeCell ref="A3:K3"/>
    <mergeCell ref="B12:D12"/>
    <mergeCell ref="B14:D14"/>
    <mergeCell ref="B13:D13"/>
    <mergeCell ref="A9:A10"/>
    <mergeCell ref="A28:K28"/>
    <mergeCell ref="B11:D11"/>
    <mergeCell ref="E9:E10"/>
    <mergeCell ref="B9:D10"/>
    <mergeCell ref="B15:D15"/>
    <mergeCell ref="I19:J19"/>
    <mergeCell ref="K19:K21"/>
    <mergeCell ref="F20:F21"/>
    <mergeCell ref="G20:G21"/>
    <mergeCell ref="I20:I21"/>
    <mergeCell ref="B20:B21"/>
    <mergeCell ref="C20:C21"/>
    <mergeCell ref="E20:E21"/>
    <mergeCell ref="D20:D21"/>
    <mergeCell ref="C19:D19"/>
    <mergeCell ref="E19:H19"/>
  </mergeCells>
  <phoneticPr fontId="0" type="noConversion"/>
  <conditionalFormatting sqref="K22:K26">
    <cfRule type="cellIs" dxfId="8" priority="1" operator="notEqual">
      <formula>0</formula>
    </cfRule>
  </conditionalFormatting>
  <printOptions horizontalCentered="1"/>
  <pageMargins left="0.25" right="0.25" top="0.75" bottom="0.75" header="0.3" footer="0.3"/>
  <pageSetup scale="79" orientation="landscape" r:id="rId1"/>
  <headerFooter alignWithMargins="0">
    <oddFooter>Page &amp;P&amp;R&amp;A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2:Y37"/>
  <sheetViews>
    <sheetView tabSelected="1" zoomScaleNormal="100" workbookViewId="0">
      <selection activeCell="N56" sqref="N56"/>
    </sheetView>
  </sheetViews>
  <sheetFormatPr defaultColWidth="9.140625" defaultRowHeight="15"/>
  <cols>
    <col min="1" max="1" width="17.5703125" style="12" bestFit="1" customWidth="1"/>
    <col min="2" max="2" width="11.140625" style="12" bestFit="1" customWidth="1"/>
    <col min="3" max="3" width="9.42578125" style="12" customWidth="1"/>
    <col min="4" max="4" width="7.140625" style="12" customWidth="1"/>
    <col min="5" max="5" width="12.140625" style="12" bestFit="1" customWidth="1"/>
    <col min="6" max="6" width="8.7109375" style="12" bestFit="1" customWidth="1"/>
    <col min="7" max="7" width="11.5703125" style="12" bestFit="1" customWidth="1"/>
    <col min="8" max="8" width="7.7109375" style="12" bestFit="1" customWidth="1"/>
    <col min="9" max="10" width="11.5703125" style="12" bestFit="1" customWidth="1"/>
    <col min="11" max="11" width="9.42578125" style="12" bestFit="1" customWidth="1"/>
    <col min="12" max="12" width="11.5703125" style="12" customWidth="1"/>
    <col min="13" max="13" width="11.5703125" style="12" bestFit="1" customWidth="1"/>
    <col min="14" max="14" width="5.85546875" style="12" bestFit="1" customWidth="1"/>
    <col min="15" max="15" width="11.5703125" style="12" bestFit="1" customWidth="1"/>
    <col min="16" max="16" width="5.85546875" style="12" bestFit="1" customWidth="1"/>
    <col min="17" max="17" width="11.5703125" style="12" bestFit="1" customWidth="1"/>
    <col min="18" max="18" width="5.85546875" style="12" bestFit="1" customWidth="1"/>
    <col min="19" max="19" width="11.5703125" style="12" bestFit="1" customWidth="1"/>
    <col min="20" max="20" width="5.85546875" style="12" customWidth="1"/>
    <col min="21" max="21" width="11.5703125" style="12" bestFit="1" customWidth="1"/>
    <col min="22" max="22" width="5.85546875" style="12" bestFit="1" customWidth="1"/>
    <col min="23" max="23" width="13.28515625" style="12" customWidth="1"/>
    <col min="24" max="24" width="6.5703125" style="12" bestFit="1" customWidth="1"/>
    <col min="25" max="16384" width="9.140625" style="12"/>
  </cols>
  <sheetData>
    <row r="2" spans="1:25" ht="20.25">
      <c r="A2" s="402" t="s">
        <v>41</v>
      </c>
      <c r="B2" s="402"/>
      <c r="C2" s="402"/>
      <c r="D2" s="402"/>
      <c r="E2" s="402"/>
      <c r="F2" s="402"/>
      <c r="G2" s="402"/>
      <c r="H2" s="402"/>
      <c r="I2" s="402"/>
      <c r="J2" s="402"/>
      <c r="K2" s="402"/>
      <c r="L2" s="402"/>
      <c r="M2" s="402"/>
      <c r="N2" s="402"/>
      <c r="O2" s="402"/>
      <c r="P2" s="402"/>
      <c r="Q2" s="402"/>
      <c r="R2" s="402"/>
      <c r="S2" s="402"/>
      <c r="T2" s="402"/>
      <c r="U2" s="402"/>
      <c r="V2" s="402"/>
      <c r="W2" s="402"/>
      <c r="X2" s="402"/>
    </row>
    <row r="3" spans="1:25" ht="20.25">
      <c r="A3" s="402" t="s">
        <v>123</v>
      </c>
      <c r="B3" s="402"/>
      <c r="C3" s="402"/>
      <c r="D3" s="402"/>
      <c r="E3" s="402"/>
      <c r="F3" s="402"/>
      <c r="G3" s="402"/>
      <c r="H3" s="402"/>
      <c r="I3" s="402"/>
      <c r="J3" s="402"/>
      <c r="K3" s="402"/>
      <c r="L3" s="402"/>
      <c r="M3" s="402"/>
      <c r="N3" s="402"/>
      <c r="O3" s="402"/>
      <c r="P3" s="402"/>
      <c r="Q3" s="402"/>
      <c r="R3" s="402"/>
      <c r="S3" s="402"/>
      <c r="T3" s="402"/>
      <c r="U3" s="402"/>
      <c r="V3" s="402"/>
      <c r="W3" s="402"/>
      <c r="X3" s="402"/>
    </row>
    <row r="4" spans="1:25" ht="21" thickBot="1">
      <c r="A4" s="419" t="s">
        <v>93</v>
      </c>
      <c r="B4" s="419"/>
      <c r="C4" s="419"/>
      <c r="D4" s="419"/>
      <c r="E4" s="419"/>
      <c r="F4" s="419"/>
      <c r="G4" s="419"/>
      <c r="H4" s="419"/>
      <c r="I4" s="419"/>
      <c r="J4" s="419"/>
      <c r="K4" s="419"/>
      <c r="L4" s="419"/>
      <c r="M4" s="419"/>
      <c r="N4" s="419"/>
      <c r="O4" s="419"/>
      <c r="P4" s="419"/>
      <c r="Q4" s="419"/>
      <c r="R4" s="419"/>
      <c r="S4" s="419"/>
      <c r="T4" s="419"/>
      <c r="U4" s="419"/>
      <c r="V4" s="419"/>
      <c r="W4" s="419"/>
      <c r="X4" s="419"/>
    </row>
    <row r="5" spans="1:25">
      <c r="A5" s="13"/>
      <c r="B5" s="14"/>
      <c r="C5" s="15"/>
      <c r="D5" s="265"/>
      <c r="E5" s="114"/>
      <c r="F5" s="15"/>
      <c r="G5" s="418"/>
      <c r="H5" s="418"/>
      <c r="I5" s="418"/>
      <c r="J5" s="418"/>
      <c r="K5" s="418"/>
      <c r="L5" s="418"/>
      <c r="M5" s="418"/>
      <c r="N5" s="418"/>
      <c r="O5" s="418"/>
      <c r="P5" s="418"/>
      <c r="Q5" s="15"/>
      <c r="R5" s="15"/>
      <c r="S5" s="255"/>
      <c r="T5" s="255"/>
      <c r="U5" s="15"/>
      <c r="V5" s="15"/>
      <c r="W5" s="15"/>
      <c r="X5" s="15"/>
      <c r="Y5" s="15"/>
    </row>
    <row r="6" spans="1:25" ht="18.75">
      <c r="A6" s="195" t="s">
        <v>78</v>
      </c>
      <c r="B6" s="14"/>
      <c r="C6" s="123"/>
      <c r="D6" s="265"/>
      <c r="E6" s="123"/>
      <c r="F6" s="123"/>
      <c r="G6" s="123"/>
      <c r="H6" s="123"/>
      <c r="I6" s="123"/>
      <c r="J6" s="123"/>
      <c r="K6" s="249"/>
      <c r="L6" s="123"/>
      <c r="M6" s="123"/>
      <c r="N6" s="123"/>
      <c r="O6" s="123"/>
      <c r="P6" s="123"/>
      <c r="Q6" s="123"/>
      <c r="R6" s="123"/>
      <c r="S6" s="255"/>
      <c r="T6" s="255"/>
      <c r="U6" s="123"/>
      <c r="V6" s="123"/>
      <c r="W6" s="123"/>
      <c r="X6" s="123"/>
      <c r="Y6" s="123"/>
    </row>
    <row r="7" spans="1:25" ht="15.75" thickBot="1">
      <c r="A7" s="15"/>
      <c r="B7" s="15"/>
      <c r="C7" s="15"/>
      <c r="D7" s="265"/>
      <c r="E7" s="114"/>
      <c r="F7" s="15"/>
      <c r="G7" s="15"/>
      <c r="H7" s="15"/>
      <c r="I7" s="15"/>
      <c r="J7" s="15"/>
      <c r="K7" s="15"/>
      <c r="L7" s="15"/>
      <c r="M7" s="15"/>
      <c r="N7" s="15"/>
      <c r="O7" s="15"/>
      <c r="P7" s="15"/>
      <c r="Q7" s="15"/>
      <c r="R7" s="15"/>
      <c r="S7" s="255"/>
      <c r="T7" s="255"/>
      <c r="U7" s="15"/>
      <c r="V7" s="15"/>
      <c r="W7" s="15"/>
      <c r="X7" s="15"/>
    </row>
    <row r="8" spans="1:25" ht="26.25" customHeight="1">
      <c r="A8" s="34"/>
      <c r="B8" s="206"/>
      <c r="C8" s="379" t="s">
        <v>5</v>
      </c>
      <c r="D8" s="380"/>
      <c r="E8" s="381"/>
      <c r="F8" s="207"/>
      <c r="G8" s="34"/>
      <c r="H8" s="35"/>
      <c r="I8" s="35"/>
      <c r="J8" s="206"/>
      <c r="K8" s="34"/>
      <c r="L8" s="206"/>
      <c r="M8" s="379" t="s">
        <v>7</v>
      </c>
      <c r="N8" s="380"/>
      <c r="O8" s="380"/>
      <c r="P8" s="380"/>
      <c r="Q8" s="380"/>
      <c r="R8" s="380"/>
      <c r="S8" s="380"/>
      <c r="T8" s="380"/>
      <c r="U8" s="380"/>
      <c r="V8" s="381"/>
      <c r="W8" s="421" t="s">
        <v>12</v>
      </c>
      <c r="X8" s="422"/>
    </row>
    <row r="9" spans="1:25" ht="30" thickBot="1">
      <c r="A9" s="37" t="s">
        <v>4</v>
      </c>
      <c r="B9" s="208" t="s">
        <v>44</v>
      </c>
      <c r="C9" s="210" t="s">
        <v>100</v>
      </c>
      <c r="D9" s="262" t="s">
        <v>6</v>
      </c>
      <c r="E9" s="200" t="s">
        <v>71</v>
      </c>
      <c r="F9" s="209" t="s">
        <v>75</v>
      </c>
      <c r="G9" s="198" t="s">
        <v>0</v>
      </c>
      <c r="H9" s="38" t="s">
        <v>60</v>
      </c>
      <c r="I9" s="199" t="s">
        <v>3</v>
      </c>
      <c r="J9" s="200" t="s">
        <v>1</v>
      </c>
      <c r="K9" s="210" t="s">
        <v>125</v>
      </c>
      <c r="L9" s="150" t="s">
        <v>126</v>
      </c>
      <c r="M9" s="211">
        <f>'2. Proposed Usage'!A11</f>
        <v>0</v>
      </c>
      <c r="N9" s="212" t="s">
        <v>8</v>
      </c>
      <c r="O9" s="213">
        <f>'2. Proposed Usage'!A12</f>
        <v>0</v>
      </c>
      <c r="P9" s="212" t="s">
        <v>8</v>
      </c>
      <c r="Q9" s="213">
        <f>'2. Proposed Usage'!A13</f>
        <v>0</v>
      </c>
      <c r="R9" s="212" t="s">
        <v>8</v>
      </c>
      <c r="S9" s="213">
        <f>'2. Proposed Usage'!A14</f>
        <v>0</v>
      </c>
      <c r="T9" s="212" t="s">
        <v>8</v>
      </c>
      <c r="U9" s="213">
        <f>'2. Proposed Usage'!A15</f>
        <v>0</v>
      </c>
      <c r="V9" s="214" t="s">
        <v>8</v>
      </c>
      <c r="W9" s="423"/>
      <c r="X9" s="424"/>
    </row>
    <row r="10" spans="1:25">
      <c r="A10" s="237"/>
      <c r="B10" s="297"/>
      <c r="C10" s="25"/>
      <c r="D10" s="25"/>
      <c r="E10" s="18"/>
      <c r="F10" s="45"/>
      <c r="G10" s="299"/>
      <c r="H10" s="118"/>
      <c r="I10" s="137">
        <f>+G10*H10</f>
        <v>0</v>
      </c>
      <c r="J10" s="138">
        <f t="shared" ref="J10:J25" si="0">G10+I10</f>
        <v>0</v>
      </c>
      <c r="K10" s="136"/>
      <c r="L10" s="139">
        <f t="shared" ref="L10:L25" si="1">J10*K10</f>
        <v>0</v>
      </c>
      <c r="M10" s="140">
        <f>$L10*N10</f>
        <v>0</v>
      </c>
      <c r="N10" s="20">
        <v>0</v>
      </c>
      <c r="O10" s="140">
        <f>$L10*P10</f>
        <v>0</v>
      </c>
      <c r="P10" s="20">
        <v>0</v>
      </c>
      <c r="Q10" s="140">
        <f>$L10*R10</f>
        <v>0</v>
      </c>
      <c r="R10" s="20">
        <v>0</v>
      </c>
      <c r="S10" s="140">
        <f>$L10*T10</f>
        <v>0</v>
      </c>
      <c r="T10" s="20">
        <v>0</v>
      </c>
      <c r="U10" s="140">
        <f>$L10*V10</f>
        <v>0</v>
      </c>
      <c r="V10" s="20">
        <v>0</v>
      </c>
      <c r="W10" s="141">
        <f t="shared" ref="W10:W25" si="2">M10+O10+Q10+S10+U10</f>
        <v>0</v>
      </c>
      <c r="X10" s="155">
        <f t="shared" ref="X10:X25" si="3">N10+P10+R10+T10+V10</f>
        <v>0</v>
      </c>
    </row>
    <row r="11" spans="1:25">
      <c r="A11" s="237"/>
      <c r="B11" s="297"/>
      <c r="C11" s="25"/>
      <c r="D11" s="25"/>
      <c r="E11" s="18"/>
      <c r="F11" s="45"/>
      <c r="G11" s="299"/>
      <c r="H11" s="118"/>
      <c r="I11" s="137">
        <f t="shared" ref="I11:I25" si="4">+G11*H11</f>
        <v>0</v>
      </c>
      <c r="J11" s="138">
        <f t="shared" si="0"/>
        <v>0</v>
      </c>
      <c r="K11" s="136"/>
      <c r="L11" s="139">
        <f t="shared" si="1"/>
        <v>0</v>
      </c>
      <c r="M11" s="140">
        <f>$L11*N11</f>
        <v>0</v>
      </c>
      <c r="N11" s="20">
        <v>0</v>
      </c>
      <c r="O11" s="140">
        <f>$L11*P11</f>
        <v>0</v>
      </c>
      <c r="P11" s="20">
        <v>0</v>
      </c>
      <c r="Q11" s="140">
        <f>$L11*R11</f>
        <v>0</v>
      </c>
      <c r="R11" s="20">
        <v>0</v>
      </c>
      <c r="S11" s="140">
        <f>$L11*T11</f>
        <v>0</v>
      </c>
      <c r="T11" s="20">
        <v>0</v>
      </c>
      <c r="U11" s="140">
        <f>$L11*V11</f>
        <v>0</v>
      </c>
      <c r="V11" s="20">
        <v>0</v>
      </c>
      <c r="W11" s="141">
        <f t="shared" si="2"/>
        <v>0</v>
      </c>
      <c r="X11" s="155">
        <f t="shared" si="3"/>
        <v>0</v>
      </c>
    </row>
    <row r="12" spans="1:25">
      <c r="A12" s="237"/>
      <c r="B12" s="297"/>
      <c r="C12" s="25"/>
      <c r="D12" s="25"/>
      <c r="E12" s="18"/>
      <c r="F12" s="18"/>
      <c r="G12" s="299"/>
      <c r="H12" s="118"/>
      <c r="I12" s="137">
        <f t="shared" si="4"/>
        <v>0</v>
      </c>
      <c r="J12" s="138">
        <f t="shared" si="0"/>
        <v>0</v>
      </c>
      <c r="K12" s="136"/>
      <c r="L12" s="139">
        <f t="shared" si="1"/>
        <v>0</v>
      </c>
      <c r="M12" s="137">
        <f t="shared" ref="M12:M25" si="5">$L12*N12</f>
        <v>0</v>
      </c>
      <c r="N12" s="20">
        <v>0</v>
      </c>
      <c r="O12" s="137">
        <f t="shared" ref="O12:O25" si="6">$L12*P12</f>
        <v>0</v>
      </c>
      <c r="P12" s="20">
        <v>0</v>
      </c>
      <c r="Q12" s="137">
        <f t="shared" ref="Q12:Q25" si="7">$L12*R12</f>
        <v>0</v>
      </c>
      <c r="R12" s="20">
        <v>0</v>
      </c>
      <c r="S12" s="137">
        <f t="shared" ref="S12:S25" si="8">$L12*T12</f>
        <v>0</v>
      </c>
      <c r="T12" s="20">
        <v>0</v>
      </c>
      <c r="U12" s="137">
        <f t="shared" ref="U12:U25" si="9">$L12*V12</f>
        <v>0</v>
      </c>
      <c r="V12" s="20">
        <v>0</v>
      </c>
      <c r="W12" s="141">
        <f t="shared" si="2"/>
        <v>0</v>
      </c>
      <c r="X12" s="155">
        <f t="shared" si="3"/>
        <v>0</v>
      </c>
    </row>
    <row r="13" spans="1:25" ht="14.25" customHeight="1">
      <c r="A13" s="237"/>
      <c r="B13" s="297"/>
      <c r="C13" s="25"/>
      <c r="D13" s="25"/>
      <c r="E13" s="18"/>
      <c r="F13" s="18"/>
      <c r="G13" s="299"/>
      <c r="H13" s="118"/>
      <c r="I13" s="137">
        <f t="shared" si="4"/>
        <v>0</v>
      </c>
      <c r="J13" s="138">
        <f t="shared" si="0"/>
        <v>0</v>
      </c>
      <c r="K13" s="136"/>
      <c r="L13" s="139">
        <f t="shared" si="1"/>
        <v>0</v>
      </c>
      <c r="M13" s="137">
        <f t="shared" si="5"/>
        <v>0</v>
      </c>
      <c r="N13" s="20">
        <v>0</v>
      </c>
      <c r="O13" s="137">
        <f t="shared" si="6"/>
        <v>0</v>
      </c>
      <c r="P13" s="20">
        <v>0</v>
      </c>
      <c r="Q13" s="137">
        <f t="shared" si="7"/>
        <v>0</v>
      </c>
      <c r="R13" s="20">
        <v>0</v>
      </c>
      <c r="S13" s="137">
        <f t="shared" si="8"/>
        <v>0</v>
      </c>
      <c r="T13" s="20">
        <v>0</v>
      </c>
      <c r="U13" s="137">
        <f t="shared" si="9"/>
        <v>0</v>
      </c>
      <c r="V13" s="20">
        <v>0</v>
      </c>
      <c r="W13" s="141">
        <f t="shared" si="2"/>
        <v>0</v>
      </c>
      <c r="X13" s="155">
        <f t="shared" si="3"/>
        <v>0</v>
      </c>
    </row>
    <row r="14" spans="1:25">
      <c r="A14" s="237"/>
      <c r="B14" s="297"/>
      <c r="C14" s="25"/>
      <c r="D14" s="25"/>
      <c r="E14" s="21"/>
      <c r="F14" s="21"/>
      <c r="G14" s="299"/>
      <c r="H14" s="118"/>
      <c r="I14" s="137">
        <f t="shared" si="4"/>
        <v>0</v>
      </c>
      <c r="J14" s="138">
        <f t="shared" si="0"/>
        <v>0</v>
      </c>
      <c r="K14" s="136"/>
      <c r="L14" s="139">
        <f t="shared" si="1"/>
        <v>0</v>
      </c>
      <c r="M14" s="137">
        <f t="shared" si="5"/>
        <v>0</v>
      </c>
      <c r="N14" s="20">
        <v>0</v>
      </c>
      <c r="O14" s="137">
        <f t="shared" si="6"/>
        <v>0</v>
      </c>
      <c r="P14" s="20">
        <v>0</v>
      </c>
      <c r="Q14" s="137">
        <f t="shared" si="7"/>
        <v>0</v>
      </c>
      <c r="R14" s="20">
        <v>0</v>
      </c>
      <c r="S14" s="137">
        <f t="shared" si="8"/>
        <v>0</v>
      </c>
      <c r="T14" s="20">
        <v>0</v>
      </c>
      <c r="U14" s="137">
        <f t="shared" si="9"/>
        <v>0</v>
      </c>
      <c r="V14" s="20">
        <v>0</v>
      </c>
      <c r="W14" s="141">
        <f t="shared" si="2"/>
        <v>0</v>
      </c>
      <c r="X14" s="155">
        <f t="shared" si="3"/>
        <v>0</v>
      </c>
    </row>
    <row r="15" spans="1:25">
      <c r="A15" s="237"/>
      <c r="B15" s="297"/>
      <c r="C15" s="25"/>
      <c r="D15" s="25"/>
      <c r="E15" s="18"/>
      <c r="F15" s="18"/>
      <c r="G15" s="299"/>
      <c r="H15" s="118"/>
      <c r="I15" s="137">
        <f t="shared" si="4"/>
        <v>0</v>
      </c>
      <c r="J15" s="138">
        <f t="shared" si="0"/>
        <v>0</v>
      </c>
      <c r="K15" s="136"/>
      <c r="L15" s="139">
        <f t="shared" si="1"/>
        <v>0</v>
      </c>
      <c r="M15" s="137">
        <f t="shared" si="5"/>
        <v>0</v>
      </c>
      <c r="N15" s="20">
        <v>0</v>
      </c>
      <c r="O15" s="137">
        <f t="shared" si="6"/>
        <v>0</v>
      </c>
      <c r="P15" s="20">
        <v>0</v>
      </c>
      <c r="Q15" s="137">
        <f t="shared" si="7"/>
        <v>0</v>
      </c>
      <c r="R15" s="20">
        <v>0</v>
      </c>
      <c r="S15" s="137">
        <f t="shared" si="8"/>
        <v>0</v>
      </c>
      <c r="T15" s="20">
        <v>0</v>
      </c>
      <c r="U15" s="137">
        <f t="shared" si="9"/>
        <v>0</v>
      </c>
      <c r="V15" s="20">
        <v>0</v>
      </c>
      <c r="W15" s="141">
        <f t="shared" si="2"/>
        <v>0</v>
      </c>
      <c r="X15" s="155">
        <f t="shared" si="3"/>
        <v>0</v>
      </c>
    </row>
    <row r="16" spans="1:25">
      <c r="A16" s="237"/>
      <c r="B16" s="297"/>
      <c r="C16" s="25"/>
      <c r="D16" s="25"/>
      <c r="E16" s="18"/>
      <c r="F16" s="18"/>
      <c r="G16" s="299"/>
      <c r="H16" s="118"/>
      <c r="I16" s="137">
        <f t="shared" si="4"/>
        <v>0</v>
      </c>
      <c r="J16" s="138">
        <f t="shared" si="0"/>
        <v>0</v>
      </c>
      <c r="K16" s="136"/>
      <c r="L16" s="139">
        <f t="shared" si="1"/>
        <v>0</v>
      </c>
      <c r="M16" s="137">
        <f t="shared" si="5"/>
        <v>0</v>
      </c>
      <c r="N16" s="20">
        <v>0</v>
      </c>
      <c r="O16" s="137">
        <f t="shared" si="6"/>
        <v>0</v>
      </c>
      <c r="P16" s="20">
        <v>0</v>
      </c>
      <c r="Q16" s="137">
        <f t="shared" si="7"/>
        <v>0</v>
      </c>
      <c r="R16" s="20">
        <v>0</v>
      </c>
      <c r="S16" s="137">
        <f t="shared" si="8"/>
        <v>0</v>
      </c>
      <c r="T16" s="20">
        <v>0</v>
      </c>
      <c r="U16" s="137">
        <f t="shared" si="9"/>
        <v>0</v>
      </c>
      <c r="V16" s="20">
        <v>0</v>
      </c>
      <c r="W16" s="141">
        <f t="shared" si="2"/>
        <v>0</v>
      </c>
      <c r="X16" s="155">
        <f t="shared" si="3"/>
        <v>0</v>
      </c>
    </row>
    <row r="17" spans="1:24">
      <c r="A17" s="237"/>
      <c r="B17" s="297"/>
      <c r="C17" s="25"/>
      <c r="D17" s="25"/>
      <c r="E17" s="18"/>
      <c r="F17" s="18"/>
      <c r="G17" s="299"/>
      <c r="H17" s="118"/>
      <c r="I17" s="137">
        <f t="shared" si="4"/>
        <v>0</v>
      </c>
      <c r="J17" s="138">
        <f t="shared" si="0"/>
        <v>0</v>
      </c>
      <c r="K17" s="136"/>
      <c r="L17" s="139">
        <f t="shared" si="1"/>
        <v>0</v>
      </c>
      <c r="M17" s="137">
        <f t="shared" si="5"/>
        <v>0</v>
      </c>
      <c r="N17" s="20">
        <v>0</v>
      </c>
      <c r="O17" s="137">
        <f t="shared" si="6"/>
        <v>0</v>
      </c>
      <c r="P17" s="20">
        <v>0</v>
      </c>
      <c r="Q17" s="137">
        <f t="shared" si="7"/>
        <v>0</v>
      </c>
      <c r="R17" s="20">
        <v>0</v>
      </c>
      <c r="S17" s="137">
        <f t="shared" si="8"/>
        <v>0</v>
      </c>
      <c r="T17" s="20">
        <v>0</v>
      </c>
      <c r="U17" s="137">
        <f t="shared" si="9"/>
        <v>0</v>
      </c>
      <c r="V17" s="20">
        <v>0</v>
      </c>
      <c r="W17" s="141">
        <f t="shared" si="2"/>
        <v>0</v>
      </c>
      <c r="X17" s="155">
        <f t="shared" si="3"/>
        <v>0</v>
      </c>
    </row>
    <row r="18" spans="1:24">
      <c r="A18" s="237"/>
      <c r="B18" s="297"/>
      <c r="C18" s="25"/>
      <c r="D18" s="25"/>
      <c r="E18" s="18"/>
      <c r="F18" s="18"/>
      <c r="G18" s="299"/>
      <c r="H18" s="118"/>
      <c r="I18" s="137">
        <f t="shared" si="4"/>
        <v>0</v>
      </c>
      <c r="J18" s="138">
        <f t="shared" si="0"/>
        <v>0</v>
      </c>
      <c r="K18" s="136"/>
      <c r="L18" s="139">
        <f t="shared" si="1"/>
        <v>0</v>
      </c>
      <c r="M18" s="137">
        <f t="shared" si="5"/>
        <v>0</v>
      </c>
      <c r="N18" s="20">
        <v>0</v>
      </c>
      <c r="O18" s="137">
        <f t="shared" si="6"/>
        <v>0</v>
      </c>
      <c r="P18" s="20">
        <v>0</v>
      </c>
      <c r="Q18" s="137">
        <f t="shared" si="7"/>
        <v>0</v>
      </c>
      <c r="R18" s="20">
        <v>0</v>
      </c>
      <c r="S18" s="137">
        <f t="shared" si="8"/>
        <v>0</v>
      </c>
      <c r="T18" s="20">
        <v>0</v>
      </c>
      <c r="U18" s="137">
        <f t="shared" si="9"/>
        <v>0</v>
      </c>
      <c r="V18" s="20">
        <v>0</v>
      </c>
      <c r="W18" s="141">
        <f t="shared" si="2"/>
        <v>0</v>
      </c>
      <c r="X18" s="155">
        <f t="shared" si="3"/>
        <v>0</v>
      </c>
    </row>
    <row r="19" spans="1:24">
      <c r="A19" s="237"/>
      <c r="B19" s="297"/>
      <c r="C19" s="25"/>
      <c r="D19" s="25"/>
      <c r="E19" s="18"/>
      <c r="F19" s="18"/>
      <c r="G19" s="299"/>
      <c r="H19" s="118"/>
      <c r="I19" s="137">
        <f t="shared" si="4"/>
        <v>0</v>
      </c>
      <c r="J19" s="138">
        <f t="shared" si="0"/>
        <v>0</v>
      </c>
      <c r="K19" s="136"/>
      <c r="L19" s="139">
        <f t="shared" si="1"/>
        <v>0</v>
      </c>
      <c r="M19" s="137">
        <f t="shared" si="5"/>
        <v>0</v>
      </c>
      <c r="N19" s="20">
        <v>0</v>
      </c>
      <c r="O19" s="137">
        <f t="shared" si="6"/>
        <v>0</v>
      </c>
      <c r="P19" s="20">
        <v>0</v>
      </c>
      <c r="Q19" s="137">
        <f t="shared" si="7"/>
        <v>0</v>
      </c>
      <c r="R19" s="20">
        <v>0</v>
      </c>
      <c r="S19" s="137">
        <f t="shared" si="8"/>
        <v>0</v>
      </c>
      <c r="T19" s="20">
        <v>0</v>
      </c>
      <c r="U19" s="137">
        <f t="shared" si="9"/>
        <v>0</v>
      </c>
      <c r="V19" s="20">
        <v>0</v>
      </c>
      <c r="W19" s="141">
        <f t="shared" si="2"/>
        <v>0</v>
      </c>
      <c r="X19" s="155">
        <f t="shared" si="3"/>
        <v>0</v>
      </c>
    </row>
    <row r="20" spans="1:24">
      <c r="A20" s="133"/>
      <c r="B20" s="17"/>
      <c r="C20" s="18"/>
      <c r="D20" s="18"/>
      <c r="E20" s="18"/>
      <c r="F20" s="18"/>
      <c r="G20" s="19"/>
      <c r="H20" s="118"/>
      <c r="I20" s="137">
        <f t="shared" si="4"/>
        <v>0</v>
      </c>
      <c r="J20" s="138">
        <f t="shared" si="0"/>
        <v>0</v>
      </c>
      <c r="K20" s="136"/>
      <c r="L20" s="139">
        <f t="shared" si="1"/>
        <v>0</v>
      </c>
      <c r="M20" s="137">
        <f t="shared" si="5"/>
        <v>0</v>
      </c>
      <c r="N20" s="20">
        <v>0</v>
      </c>
      <c r="O20" s="137">
        <f t="shared" si="6"/>
        <v>0</v>
      </c>
      <c r="P20" s="20">
        <v>0</v>
      </c>
      <c r="Q20" s="137">
        <f t="shared" si="7"/>
        <v>0</v>
      </c>
      <c r="R20" s="20">
        <v>0</v>
      </c>
      <c r="S20" s="137">
        <f t="shared" si="8"/>
        <v>0</v>
      </c>
      <c r="T20" s="20">
        <v>0</v>
      </c>
      <c r="U20" s="137">
        <f t="shared" si="9"/>
        <v>0</v>
      </c>
      <c r="V20" s="20">
        <v>0</v>
      </c>
      <c r="W20" s="141">
        <f t="shared" si="2"/>
        <v>0</v>
      </c>
      <c r="X20" s="155">
        <f t="shared" si="3"/>
        <v>0</v>
      </c>
    </row>
    <row r="21" spans="1:24">
      <c r="A21" s="133"/>
      <c r="B21" s="17"/>
      <c r="C21" s="18"/>
      <c r="D21" s="18"/>
      <c r="E21" s="18"/>
      <c r="F21" s="18"/>
      <c r="G21" s="19"/>
      <c r="H21" s="118"/>
      <c r="I21" s="137">
        <f t="shared" si="4"/>
        <v>0</v>
      </c>
      <c r="J21" s="138">
        <f t="shared" si="0"/>
        <v>0</v>
      </c>
      <c r="K21" s="136"/>
      <c r="L21" s="139">
        <f t="shared" si="1"/>
        <v>0</v>
      </c>
      <c r="M21" s="137">
        <f t="shared" si="5"/>
        <v>0</v>
      </c>
      <c r="N21" s="20">
        <v>0</v>
      </c>
      <c r="O21" s="137">
        <f t="shared" si="6"/>
        <v>0</v>
      </c>
      <c r="P21" s="20">
        <v>0</v>
      </c>
      <c r="Q21" s="137">
        <f t="shared" si="7"/>
        <v>0</v>
      </c>
      <c r="R21" s="20">
        <v>0</v>
      </c>
      <c r="S21" s="137">
        <f t="shared" si="8"/>
        <v>0</v>
      </c>
      <c r="T21" s="20">
        <v>0</v>
      </c>
      <c r="U21" s="137">
        <f t="shared" si="9"/>
        <v>0</v>
      </c>
      <c r="V21" s="20">
        <v>0</v>
      </c>
      <c r="W21" s="141">
        <f t="shared" si="2"/>
        <v>0</v>
      </c>
      <c r="X21" s="155">
        <f t="shared" si="3"/>
        <v>0</v>
      </c>
    </row>
    <row r="22" spans="1:24">
      <c r="A22" s="133"/>
      <c r="B22" s="17"/>
      <c r="C22" s="18"/>
      <c r="D22" s="18"/>
      <c r="E22" s="18"/>
      <c r="F22" s="18"/>
      <c r="G22" s="19"/>
      <c r="H22" s="118"/>
      <c r="I22" s="137">
        <f t="shared" si="4"/>
        <v>0</v>
      </c>
      <c r="J22" s="138">
        <f t="shared" si="0"/>
        <v>0</v>
      </c>
      <c r="K22" s="136"/>
      <c r="L22" s="139">
        <f t="shared" si="1"/>
        <v>0</v>
      </c>
      <c r="M22" s="137">
        <f t="shared" si="5"/>
        <v>0</v>
      </c>
      <c r="N22" s="20">
        <v>0</v>
      </c>
      <c r="O22" s="137">
        <f t="shared" si="6"/>
        <v>0</v>
      </c>
      <c r="P22" s="20">
        <v>0</v>
      </c>
      <c r="Q22" s="137">
        <f t="shared" si="7"/>
        <v>0</v>
      </c>
      <c r="R22" s="20">
        <v>0</v>
      </c>
      <c r="S22" s="137">
        <f t="shared" si="8"/>
        <v>0</v>
      </c>
      <c r="T22" s="20">
        <v>0</v>
      </c>
      <c r="U22" s="137">
        <f t="shared" si="9"/>
        <v>0</v>
      </c>
      <c r="V22" s="20">
        <v>0</v>
      </c>
      <c r="W22" s="141">
        <f t="shared" si="2"/>
        <v>0</v>
      </c>
      <c r="X22" s="155">
        <f t="shared" si="3"/>
        <v>0</v>
      </c>
    </row>
    <row r="23" spans="1:24">
      <c r="A23" s="133"/>
      <c r="B23" s="17"/>
      <c r="C23" s="18"/>
      <c r="D23" s="18"/>
      <c r="E23" s="18"/>
      <c r="F23" s="18"/>
      <c r="G23" s="19"/>
      <c r="H23" s="118"/>
      <c r="I23" s="137">
        <f t="shared" si="4"/>
        <v>0</v>
      </c>
      <c r="J23" s="138">
        <f t="shared" si="0"/>
        <v>0</v>
      </c>
      <c r="K23" s="136"/>
      <c r="L23" s="139">
        <f t="shared" si="1"/>
        <v>0</v>
      </c>
      <c r="M23" s="137">
        <f t="shared" si="5"/>
        <v>0</v>
      </c>
      <c r="N23" s="20">
        <v>0</v>
      </c>
      <c r="O23" s="137">
        <f t="shared" si="6"/>
        <v>0</v>
      </c>
      <c r="P23" s="20">
        <v>0</v>
      </c>
      <c r="Q23" s="137">
        <f t="shared" si="7"/>
        <v>0</v>
      </c>
      <c r="R23" s="20">
        <v>0</v>
      </c>
      <c r="S23" s="137">
        <f t="shared" si="8"/>
        <v>0</v>
      </c>
      <c r="T23" s="20">
        <v>0</v>
      </c>
      <c r="U23" s="137">
        <f t="shared" si="9"/>
        <v>0</v>
      </c>
      <c r="V23" s="20">
        <v>0</v>
      </c>
      <c r="W23" s="141">
        <f t="shared" si="2"/>
        <v>0</v>
      </c>
      <c r="X23" s="155">
        <f t="shared" si="3"/>
        <v>0</v>
      </c>
    </row>
    <row r="24" spans="1:24">
      <c r="A24" s="133"/>
      <c r="B24" s="17"/>
      <c r="C24" s="18"/>
      <c r="D24" s="18"/>
      <c r="E24" s="18"/>
      <c r="F24" s="18"/>
      <c r="G24" s="19"/>
      <c r="H24" s="118"/>
      <c r="I24" s="137">
        <f t="shared" si="4"/>
        <v>0</v>
      </c>
      <c r="J24" s="138">
        <f t="shared" si="0"/>
        <v>0</v>
      </c>
      <c r="K24" s="136"/>
      <c r="L24" s="139">
        <f t="shared" si="1"/>
        <v>0</v>
      </c>
      <c r="M24" s="137">
        <f t="shared" si="5"/>
        <v>0</v>
      </c>
      <c r="N24" s="20">
        <v>0</v>
      </c>
      <c r="O24" s="137">
        <f t="shared" si="6"/>
        <v>0</v>
      </c>
      <c r="P24" s="20">
        <v>0</v>
      </c>
      <c r="Q24" s="137">
        <f t="shared" si="7"/>
        <v>0</v>
      </c>
      <c r="R24" s="20">
        <v>0</v>
      </c>
      <c r="S24" s="137">
        <f t="shared" si="8"/>
        <v>0</v>
      </c>
      <c r="T24" s="20">
        <v>0</v>
      </c>
      <c r="U24" s="137">
        <f t="shared" si="9"/>
        <v>0</v>
      </c>
      <c r="V24" s="20">
        <v>0</v>
      </c>
      <c r="W24" s="141">
        <f t="shared" si="2"/>
        <v>0</v>
      </c>
      <c r="X24" s="155">
        <f t="shared" si="3"/>
        <v>0</v>
      </c>
    </row>
    <row r="25" spans="1:24" ht="15.75" thickBot="1">
      <c r="A25" s="128"/>
      <c r="B25" s="129"/>
      <c r="C25" s="156"/>
      <c r="D25" s="156"/>
      <c r="E25" s="156"/>
      <c r="F25" s="156"/>
      <c r="G25" s="157"/>
      <c r="H25" s="158"/>
      <c r="I25" s="159">
        <f t="shared" si="4"/>
        <v>0</v>
      </c>
      <c r="J25" s="160">
        <f t="shared" si="0"/>
        <v>0</v>
      </c>
      <c r="K25" s="161"/>
      <c r="L25" s="162">
        <f t="shared" si="1"/>
        <v>0</v>
      </c>
      <c r="M25" s="159">
        <f t="shared" si="5"/>
        <v>0</v>
      </c>
      <c r="N25" s="163">
        <v>0</v>
      </c>
      <c r="O25" s="159">
        <f t="shared" si="6"/>
        <v>0</v>
      </c>
      <c r="P25" s="163">
        <v>0</v>
      </c>
      <c r="Q25" s="159">
        <f t="shared" si="7"/>
        <v>0</v>
      </c>
      <c r="R25" s="163">
        <v>0</v>
      </c>
      <c r="S25" s="159">
        <f t="shared" si="8"/>
        <v>0</v>
      </c>
      <c r="T25" s="163">
        <v>0</v>
      </c>
      <c r="U25" s="159">
        <f t="shared" si="9"/>
        <v>0</v>
      </c>
      <c r="V25" s="163">
        <v>0</v>
      </c>
      <c r="W25" s="164">
        <f t="shared" si="2"/>
        <v>0</v>
      </c>
      <c r="X25" s="165">
        <f t="shared" si="3"/>
        <v>0</v>
      </c>
    </row>
    <row r="26" spans="1:24" ht="15.75" thickBot="1">
      <c r="F26" s="277" t="s">
        <v>9</v>
      </c>
      <c r="G26" s="278">
        <f>SUM(G10:G25)</f>
        <v>0</v>
      </c>
      <c r="H26" s="279"/>
      <c r="I26" s="279">
        <f>SUM(I10:I25)</f>
        <v>0</v>
      </c>
      <c r="J26" s="280">
        <f>SUM(J10:J25)</f>
        <v>0</v>
      </c>
      <c r="K26" s="278"/>
      <c r="L26" s="280">
        <f>SUM(L10:L25)</f>
        <v>0</v>
      </c>
      <c r="M26" s="279">
        <f>SUM(M10:M25)</f>
        <v>0</v>
      </c>
      <c r="N26" s="279"/>
      <c r="O26" s="279">
        <f>SUM(O10:O25)</f>
        <v>0</v>
      </c>
      <c r="P26" s="281"/>
      <c r="Q26" s="279">
        <f>SUM(Q10:Q25)</f>
        <v>0</v>
      </c>
      <c r="R26" s="279"/>
      <c r="S26" s="279">
        <f>SUM(S10:S25)</f>
        <v>0</v>
      </c>
      <c r="T26" s="279"/>
      <c r="U26" s="279">
        <f>SUM(U10:U25)</f>
        <v>0</v>
      </c>
      <c r="V26" s="281"/>
      <c r="W26" s="282">
        <f>SUM(W10:W25)</f>
        <v>0</v>
      </c>
      <c r="X26" s="116">
        <f>W26-L26</f>
        <v>0</v>
      </c>
    </row>
    <row r="27" spans="1:24">
      <c r="M27" s="420" t="s">
        <v>36</v>
      </c>
      <c r="N27" s="420"/>
      <c r="O27" s="420"/>
      <c r="P27" s="420"/>
      <c r="Q27" s="420"/>
      <c r="R27" s="420"/>
      <c r="S27" s="420"/>
      <c r="T27" s="420"/>
      <c r="U27" s="420"/>
      <c r="V27" s="420"/>
    </row>
    <row r="28" spans="1:24">
      <c r="A28" s="5"/>
    </row>
    <row r="29" spans="1:24" ht="15.75">
      <c r="A29" s="196" t="s">
        <v>80</v>
      </c>
    </row>
    <row r="30" spans="1:24">
      <c r="A30" s="409"/>
      <c r="B30" s="410"/>
      <c r="C30" s="410"/>
      <c r="D30" s="410"/>
      <c r="E30" s="410"/>
      <c r="F30" s="410"/>
      <c r="G30" s="410"/>
      <c r="H30" s="410"/>
      <c r="I30" s="410"/>
      <c r="J30" s="410"/>
      <c r="K30" s="410"/>
      <c r="L30" s="410"/>
      <c r="M30" s="411"/>
    </row>
    <row r="31" spans="1:24">
      <c r="A31" s="412"/>
      <c r="B31" s="413"/>
      <c r="C31" s="413"/>
      <c r="D31" s="413"/>
      <c r="E31" s="413"/>
      <c r="F31" s="413"/>
      <c r="G31" s="413"/>
      <c r="H31" s="413"/>
      <c r="I31" s="413"/>
      <c r="J31" s="413"/>
      <c r="K31" s="413"/>
      <c r="L31" s="413"/>
      <c r="M31" s="414"/>
    </row>
    <row r="32" spans="1:24">
      <c r="A32" s="412"/>
      <c r="B32" s="413"/>
      <c r="C32" s="413"/>
      <c r="D32" s="413"/>
      <c r="E32" s="413"/>
      <c r="F32" s="413"/>
      <c r="G32" s="413"/>
      <c r="H32" s="413"/>
      <c r="I32" s="413"/>
      <c r="J32" s="413"/>
      <c r="K32" s="413"/>
      <c r="L32" s="413"/>
      <c r="M32" s="414"/>
    </row>
    <row r="33" spans="1:13">
      <c r="A33" s="415"/>
      <c r="B33" s="416"/>
      <c r="C33" s="416"/>
      <c r="D33" s="416"/>
      <c r="E33" s="416"/>
      <c r="F33" s="416"/>
      <c r="G33" s="416"/>
      <c r="H33" s="416"/>
      <c r="I33" s="416"/>
      <c r="J33" s="416"/>
      <c r="K33" s="416"/>
      <c r="L33" s="416"/>
      <c r="M33" s="417"/>
    </row>
    <row r="34" spans="1:13">
      <c r="A34" s="197"/>
      <c r="B34" s="197"/>
      <c r="C34" s="197"/>
      <c r="D34" s="264"/>
      <c r="E34" s="197"/>
      <c r="F34" s="197"/>
      <c r="G34" s="197"/>
      <c r="H34" s="197"/>
      <c r="I34" s="197"/>
      <c r="J34" s="197"/>
      <c r="K34" s="197"/>
      <c r="L34" s="197"/>
      <c r="M34" s="197"/>
    </row>
    <row r="35" spans="1:13">
      <c r="A35" s="6" t="s">
        <v>59</v>
      </c>
    </row>
    <row r="36" spans="1:13">
      <c r="A36" s="302" t="s">
        <v>145</v>
      </c>
    </row>
    <row r="37" spans="1:13">
      <c r="A37" s="7"/>
    </row>
  </sheetData>
  <mergeCells count="9">
    <mergeCell ref="A30:M33"/>
    <mergeCell ref="G5:P5"/>
    <mergeCell ref="A2:X2"/>
    <mergeCell ref="A3:X3"/>
    <mergeCell ref="A4:X4"/>
    <mergeCell ref="M27:V27"/>
    <mergeCell ref="W8:X9"/>
    <mergeCell ref="M8:V8"/>
    <mergeCell ref="C8:E8"/>
  </mergeCells>
  <phoneticPr fontId="0" type="noConversion"/>
  <conditionalFormatting sqref="X11:X25">
    <cfRule type="cellIs" priority="4" stopIfTrue="1" operator="equal">
      <formula>0</formula>
    </cfRule>
    <cfRule type="cellIs" dxfId="7" priority="5" stopIfTrue="1" operator="lessThan">
      <formula>1</formula>
    </cfRule>
    <cfRule type="cellIs" dxfId="6" priority="6" stopIfTrue="1" operator="greaterThan">
      <formula>1</formula>
    </cfRule>
  </conditionalFormatting>
  <conditionalFormatting sqref="X10">
    <cfRule type="cellIs" priority="1" stopIfTrue="1" operator="equal">
      <formula>0</formula>
    </cfRule>
    <cfRule type="cellIs" dxfId="5" priority="2" stopIfTrue="1" operator="lessThan">
      <formula>1</formula>
    </cfRule>
    <cfRule type="cellIs" dxfId="4" priority="3" stopIfTrue="1" operator="greaterThan">
      <formula>1</formula>
    </cfRule>
  </conditionalFormatting>
  <hyperlinks>
    <hyperlink ref="A36" r:id="rId1" display="https://hr.ufl.edu/manager-resources/classification-compensation/compensation/fringe-benefits-pool/" xr:uid="{EE4E5957-F51B-4552-9702-384904DC8F8F}"/>
  </hyperlinks>
  <pageMargins left="0.25" right="0.25" top="0.75" bottom="0.75" header="0.3" footer="0.3"/>
  <pageSetup scale="59" orientation="landscape" r:id="rId2"/>
  <headerFooter alignWithMargins="0">
    <oddFooter>Page &amp;P&amp;R&amp;A</oddFooter>
  </headerFooter>
  <colBreaks count="1" manualBreakCount="1">
    <brk id="22" max="38" man="1"/>
  </colBreak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Q33"/>
  <sheetViews>
    <sheetView zoomScaleNormal="100" workbookViewId="0">
      <selection activeCell="E10" sqref="E10"/>
    </sheetView>
  </sheetViews>
  <sheetFormatPr defaultColWidth="9.140625" defaultRowHeight="12.75"/>
  <cols>
    <col min="1" max="1" width="34.7109375" style="8" bestFit="1" customWidth="1"/>
    <col min="2" max="2" width="10.7109375" style="8" customWidth="1"/>
    <col min="3" max="3" width="7.140625" style="8" customWidth="1"/>
    <col min="4" max="4" width="18.28515625" style="8" customWidth="1"/>
    <col min="5" max="5" width="11.7109375" style="8" customWidth="1"/>
    <col min="6" max="6" width="13.140625" style="8" customWidth="1"/>
    <col min="7" max="7" width="8.85546875" style="8" customWidth="1"/>
    <col min="8" max="8" width="10.7109375" style="8" customWidth="1"/>
    <col min="9" max="9" width="8.7109375" style="8" customWidth="1"/>
    <col min="10" max="10" width="11.140625" style="8" customWidth="1"/>
    <col min="11" max="11" width="9" style="8" customWidth="1"/>
    <col min="12" max="12" width="11.85546875" style="8" customWidth="1"/>
    <col min="13" max="13" width="8.7109375" style="8" customWidth="1"/>
    <col min="14" max="14" width="12.140625" style="8" customWidth="1"/>
    <col min="15" max="15" width="9" style="8" customWidth="1"/>
    <col min="16" max="16" width="14.85546875" style="8" customWidth="1"/>
    <col min="17" max="17" width="7.5703125" style="8" customWidth="1"/>
    <col min="18" max="16384" width="9.140625" style="8"/>
  </cols>
  <sheetData>
    <row r="1" spans="1:17" s="12" customFormat="1" ht="15">
      <c r="D1" s="15"/>
    </row>
    <row r="2" spans="1:17" s="12" customFormat="1" ht="20.25">
      <c r="A2" s="402" t="s">
        <v>41</v>
      </c>
      <c r="B2" s="402"/>
      <c r="C2" s="402"/>
      <c r="D2" s="402"/>
      <c r="E2" s="402"/>
      <c r="F2" s="402"/>
      <c r="G2" s="402"/>
      <c r="H2" s="402"/>
      <c r="I2" s="402"/>
      <c r="J2" s="402"/>
      <c r="K2" s="402"/>
      <c r="L2" s="402"/>
      <c r="M2" s="402"/>
      <c r="N2" s="402"/>
      <c r="O2" s="402"/>
      <c r="P2" s="402"/>
      <c r="Q2" s="402"/>
    </row>
    <row r="3" spans="1:17" s="12" customFormat="1" ht="20.25">
      <c r="A3" s="402" t="s">
        <v>123</v>
      </c>
      <c r="B3" s="402"/>
      <c r="C3" s="402"/>
      <c r="D3" s="402"/>
      <c r="E3" s="402"/>
      <c r="F3" s="402"/>
      <c r="G3" s="402"/>
      <c r="H3" s="402"/>
      <c r="I3" s="402"/>
      <c r="J3" s="402"/>
      <c r="K3" s="402"/>
      <c r="L3" s="402"/>
      <c r="M3" s="402"/>
      <c r="N3" s="402"/>
      <c r="O3" s="402"/>
      <c r="P3" s="402"/>
      <c r="Q3" s="402"/>
    </row>
    <row r="4" spans="1:17" s="12" customFormat="1" ht="21" thickBot="1">
      <c r="A4" s="419" t="s">
        <v>43</v>
      </c>
      <c r="B4" s="419"/>
      <c r="C4" s="419"/>
      <c r="D4" s="419"/>
      <c r="E4" s="419"/>
      <c r="F4" s="419"/>
      <c r="G4" s="419"/>
      <c r="H4" s="419"/>
      <c r="I4" s="419"/>
      <c r="J4" s="419"/>
      <c r="K4" s="419"/>
      <c r="L4" s="419"/>
      <c r="M4" s="419"/>
      <c r="N4" s="419"/>
      <c r="O4" s="419"/>
      <c r="P4" s="419"/>
      <c r="Q4" s="419"/>
    </row>
    <row r="5" spans="1:17" s="9" customFormat="1" ht="18.75">
      <c r="A5" s="440"/>
      <c r="B5" s="440"/>
      <c r="C5" s="440"/>
      <c r="D5" s="440"/>
      <c r="E5" s="440"/>
      <c r="F5" s="440"/>
      <c r="G5" s="440"/>
      <c r="H5" s="440"/>
      <c r="I5" s="440"/>
      <c r="J5" s="440"/>
      <c r="K5" s="440"/>
      <c r="L5" s="440"/>
      <c r="M5" s="440"/>
      <c r="N5" s="440"/>
      <c r="O5" s="24"/>
      <c r="P5" s="24"/>
      <c r="Q5" s="24"/>
    </row>
    <row r="6" spans="1:17" s="9" customFormat="1" ht="18.75">
      <c r="A6" s="194" t="s">
        <v>78</v>
      </c>
      <c r="B6" s="125"/>
      <c r="C6" s="267"/>
      <c r="D6" s="125"/>
      <c r="E6" s="125"/>
      <c r="F6" s="125"/>
      <c r="G6" s="125"/>
      <c r="H6" s="125"/>
      <c r="I6" s="125"/>
      <c r="J6" s="256"/>
      <c r="K6" s="256"/>
      <c r="L6" s="125"/>
      <c r="M6" s="125"/>
      <c r="N6" s="125"/>
      <c r="O6" s="24"/>
      <c r="P6" s="24"/>
      <c r="Q6" s="24"/>
    </row>
    <row r="7" spans="1:17" s="9" customFormat="1" ht="19.5" thickBot="1">
      <c r="A7" s="10"/>
      <c r="B7" s="10"/>
      <c r="C7" s="267"/>
      <c r="D7" s="10"/>
      <c r="E7" s="10"/>
      <c r="F7" s="10"/>
      <c r="G7" s="10"/>
      <c r="H7" s="10"/>
      <c r="I7" s="10"/>
      <c r="J7" s="256"/>
      <c r="K7" s="256"/>
      <c r="L7" s="10"/>
      <c r="M7" s="10"/>
      <c r="N7" s="10"/>
      <c r="O7" s="10"/>
      <c r="P7" s="10"/>
      <c r="Q7" s="10"/>
    </row>
    <row r="8" spans="1:17" s="12" customFormat="1" ht="15">
      <c r="A8" s="407" t="s">
        <v>17</v>
      </c>
      <c r="B8" s="379" t="s">
        <v>5</v>
      </c>
      <c r="C8" s="380"/>
      <c r="D8" s="439"/>
      <c r="E8" s="206"/>
      <c r="F8" s="436" t="s">
        <v>7</v>
      </c>
      <c r="G8" s="437"/>
      <c r="H8" s="437"/>
      <c r="I8" s="437"/>
      <c r="J8" s="437"/>
      <c r="K8" s="437"/>
      <c r="L8" s="437"/>
      <c r="M8" s="437"/>
      <c r="N8" s="437"/>
      <c r="O8" s="438"/>
      <c r="P8" s="34"/>
      <c r="Q8" s="206"/>
    </row>
    <row r="9" spans="1:17" s="12" customFormat="1" ht="48" customHeight="1" thickBot="1">
      <c r="A9" s="408"/>
      <c r="B9" s="220" t="s">
        <v>100</v>
      </c>
      <c r="C9" s="270" t="s">
        <v>6</v>
      </c>
      <c r="D9" s="218" t="s">
        <v>58</v>
      </c>
      <c r="E9" s="219" t="s">
        <v>1</v>
      </c>
      <c r="F9" s="220">
        <f>'2. Proposed Usage'!A11</f>
        <v>0</v>
      </c>
      <c r="G9" s="212" t="s">
        <v>114</v>
      </c>
      <c r="H9" s="212">
        <f>'2. Proposed Usage'!A12</f>
        <v>0</v>
      </c>
      <c r="I9" s="212" t="s">
        <v>114</v>
      </c>
      <c r="J9" s="212">
        <f>'2. Proposed Usage'!A13</f>
        <v>0</v>
      </c>
      <c r="K9" s="212" t="s">
        <v>114</v>
      </c>
      <c r="L9" s="212">
        <f>'2. Proposed Usage'!A14</f>
        <v>0</v>
      </c>
      <c r="M9" s="212" t="s">
        <v>114</v>
      </c>
      <c r="N9" s="212">
        <f>'2. Proposed Usage'!A15</f>
        <v>0</v>
      </c>
      <c r="O9" s="214" t="s">
        <v>114</v>
      </c>
      <c r="P9" s="434" t="s">
        <v>37</v>
      </c>
      <c r="Q9" s="435"/>
    </row>
    <row r="10" spans="1:17" s="16" customFormat="1" ht="15">
      <c r="A10" s="300"/>
      <c r="B10" s="25"/>
      <c r="C10" s="25"/>
      <c r="D10" s="298"/>
      <c r="E10" s="19"/>
      <c r="F10" s="137">
        <f t="shared" ref="F10:F17" si="0">G10*$E10</f>
        <v>0</v>
      </c>
      <c r="G10" s="20">
        <v>0</v>
      </c>
      <c r="H10" s="137">
        <f t="shared" ref="H10:H22" si="1">I10*$E10</f>
        <v>0</v>
      </c>
      <c r="I10" s="20">
        <v>0</v>
      </c>
      <c r="J10" s="137">
        <f t="shared" ref="J10:J22" si="2">K10*$E10</f>
        <v>0</v>
      </c>
      <c r="K10" s="20">
        <v>0</v>
      </c>
      <c r="L10" s="137">
        <f t="shared" ref="L10:L22" si="3">M10*$E10</f>
        <v>0</v>
      </c>
      <c r="M10" s="20">
        <v>0</v>
      </c>
      <c r="N10" s="137">
        <f t="shared" ref="N10:N22" si="4">O10*$E10</f>
        <v>0</v>
      </c>
      <c r="O10" s="20">
        <v>0</v>
      </c>
      <c r="P10" s="142">
        <f t="shared" ref="P10:P22" si="5">F10+H10+J10+L10+N10</f>
        <v>0</v>
      </c>
      <c r="Q10" s="215">
        <f t="shared" ref="Q10:Q20" si="6">G10+I10+K10+M10+O10</f>
        <v>0</v>
      </c>
    </row>
    <row r="11" spans="1:17" s="16" customFormat="1" ht="15">
      <c r="A11" s="301"/>
      <c r="B11" s="25"/>
      <c r="C11" s="25"/>
      <c r="D11" s="298"/>
      <c r="E11" s="19"/>
      <c r="F11" s="137">
        <f t="shared" si="0"/>
        <v>0</v>
      </c>
      <c r="G11" s="20">
        <v>0</v>
      </c>
      <c r="H11" s="137">
        <f t="shared" si="1"/>
        <v>0</v>
      </c>
      <c r="I11" s="20">
        <v>0</v>
      </c>
      <c r="J11" s="137">
        <f t="shared" si="2"/>
        <v>0</v>
      </c>
      <c r="K11" s="20">
        <v>0</v>
      </c>
      <c r="L11" s="137">
        <f t="shared" si="3"/>
        <v>0</v>
      </c>
      <c r="M11" s="20">
        <v>0</v>
      </c>
      <c r="N11" s="137">
        <f t="shared" si="4"/>
        <v>0</v>
      </c>
      <c r="O11" s="20">
        <v>0</v>
      </c>
      <c r="P11" s="142">
        <f t="shared" si="5"/>
        <v>0</v>
      </c>
      <c r="Q11" s="215">
        <f t="shared" si="6"/>
        <v>0</v>
      </c>
    </row>
    <row r="12" spans="1:17" s="16" customFormat="1" ht="15">
      <c r="A12" s="301"/>
      <c r="B12" s="25"/>
      <c r="C12" s="25"/>
      <c r="D12" s="298"/>
      <c r="E12" s="19"/>
      <c r="F12" s="137">
        <f t="shared" si="0"/>
        <v>0</v>
      </c>
      <c r="G12" s="20">
        <v>0</v>
      </c>
      <c r="H12" s="137">
        <f t="shared" si="1"/>
        <v>0</v>
      </c>
      <c r="I12" s="20">
        <v>0</v>
      </c>
      <c r="J12" s="137">
        <f t="shared" si="2"/>
        <v>0</v>
      </c>
      <c r="K12" s="20">
        <v>0</v>
      </c>
      <c r="L12" s="137">
        <f t="shared" si="3"/>
        <v>0</v>
      </c>
      <c r="M12" s="20">
        <v>0</v>
      </c>
      <c r="N12" s="137">
        <f t="shared" si="4"/>
        <v>0</v>
      </c>
      <c r="O12" s="20">
        <v>0</v>
      </c>
      <c r="P12" s="142">
        <f t="shared" si="5"/>
        <v>0</v>
      </c>
      <c r="Q12" s="215">
        <f t="shared" si="6"/>
        <v>0</v>
      </c>
    </row>
    <row r="13" spans="1:17" s="16" customFormat="1" ht="15">
      <c r="A13" s="301"/>
      <c r="B13" s="25"/>
      <c r="C13" s="25"/>
      <c r="D13" s="298"/>
      <c r="E13" s="19"/>
      <c r="F13" s="137">
        <f t="shared" si="0"/>
        <v>0</v>
      </c>
      <c r="G13" s="20">
        <v>0</v>
      </c>
      <c r="H13" s="137">
        <f t="shared" si="1"/>
        <v>0</v>
      </c>
      <c r="I13" s="20">
        <v>0</v>
      </c>
      <c r="J13" s="137">
        <f t="shared" si="2"/>
        <v>0</v>
      </c>
      <c r="K13" s="20">
        <v>0</v>
      </c>
      <c r="L13" s="137">
        <f t="shared" si="3"/>
        <v>0</v>
      </c>
      <c r="M13" s="20">
        <v>0</v>
      </c>
      <c r="N13" s="137">
        <f t="shared" si="4"/>
        <v>0</v>
      </c>
      <c r="O13" s="20">
        <v>0</v>
      </c>
      <c r="P13" s="142">
        <f t="shared" si="5"/>
        <v>0</v>
      </c>
      <c r="Q13" s="215">
        <f t="shared" si="6"/>
        <v>0</v>
      </c>
    </row>
    <row r="14" spans="1:17" s="16" customFormat="1" ht="15">
      <c r="A14" s="301"/>
      <c r="B14" s="25"/>
      <c r="C14" s="25"/>
      <c r="D14" s="298"/>
      <c r="E14" s="19"/>
      <c r="F14" s="137">
        <f t="shared" si="0"/>
        <v>0</v>
      </c>
      <c r="G14" s="20">
        <v>0</v>
      </c>
      <c r="H14" s="137">
        <f t="shared" si="1"/>
        <v>0</v>
      </c>
      <c r="I14" s="20">
        <v>0</v>
      </c>
      <c r="J14" s="137">
        <f t="shared" si="2"/>
        <v>0</v>
      </c>
      <c r="K14" s="20">
        <v>0</v>
      </c>
      <c r="L14" s="137">
        <f t="shared" si="3"/>
        <v>0</v>
      </c>
      <c r="M14" s="20">
        <v>0</v>
      </c>
      <c r="N14" s="137">
        <f t="shared" si="4"/>
        <v>0</v>
      </c>
      <c r="O14" s="20">
        <v>0</v>
      </c>
      <c r="P14" s="142">
        <f t="shared" si="5"/>
        <v>0</v>
      </c>
      <c r="Q14" s="215">
        <f t="shared" si="6"/>
        <v>0</v>
      </c>
    </row>
    <row r="15" spans="1:17" s="12" customFormat="1" ht="16.5" customHeight="1">
      <c r="A15" s="133"/>
      <c r="B15" s="18"/>
      <c r="C15" s="18"/>
      <c r="D15" s="18"/>
      <c r="E15" s="19"/>
      <c r="F15" s="137">
        <f t="shared" si="0"/>
        <v>0</v>
      </c>
      <c r="G15" s="20">
        <v>0</v>
      </c>
      <c r="H15" s="137">
        <f t="shared" si="1"/>
        <v>0</v>
      </c>
      <c r="I15" s="20">
        <v>0</v>
      </c>
      <c r="J15" s="137">
        <f t="shared" si="2"/>
        <v>0</v>
      </c>
      <c r="K15" s="20">
        <v>0</v>
      </c>
      <c r="L15" s="137">
        <f t="shared" si="3"/>
        <v>0</v>
      </c>
      <c r="M15" s="20">
        <v>0</v>
      </c>
      <c r="N15" s="137">
        <f t="shared" si="4"/>
        <v>0</v>
      </c>
      <c r="O15" s="20">
        <v>0</v>
      </c>
      <c r="P15" s="142">
        <f t="shared" si="5"/>
        <v>0</v>
      </c>
      <c r="Q15" s="215">
        <f t="shared" si="6"/>
        <v>0</v>
      </c>
    </row>
    <row r="16" spans="1:17" s="12" customFormat="1" ht="16.5" customHeight="1">
      <c r="A16" s="133"/>
      <c r="B16" s="18"/>
      <c r="C16" s="18"/>
      <c r="D16" s="45"/>
      <c r="E16" s="19"/>
      <c r="F16" s="137">
        <f t="shared" si="0"/>
        <v>0</v>
      </c>
      <c r="G16" s="20">
        <v>0</v>
      </c>
      <c r="H16" s="137">
        <f t="shared" si="1"/>
        <v>0</v>
      </c>
      <c r="I16" s="20">
        <v>0</v>
      </c>
      <c r="J16" s="137">
        <f t="shared" si="2"/>
        <v>0</v>
      </c>
      <c r="K16" s="20">
        <v>0</v>
      </c>
      <c r="L16" s="137">
        <f t="shared" si="3"/>
        <v>0</v>
      </c>
      <c r="M16" s="20">
        <v>0</v>
      </c>
      <c r="N16" s="137">
        <f t="shared" si="4"/>
        <v>0</v>
      </c>
      <c r="O16" s="20">
        <v>0</v>
      </c>
      <c r="P16" s="142">
        <f t="shared" si="5"/>
        <v>0</v>
      </c>
      <c r="Q16" s="215">
        <f t="shared" si="6"/>
        <v>0</v>
      </c>
    </row>
    <row r="17" spans="1:17" s="12" customFormat="1" ht="16.5" customHeight="1">
      <c r="A17" s="133"/>
      <c r="B17" s="18"/>
      <c r="C17" s="18"/>
      <c r="D17" s="18"/>
      <c r="E17" s="19"/>
      <c r="F17" s="137">
        <f t="shared" si="0"/>
        <v>0</v>
      </c>
      <c r="G17" s="20">
        <v>0</v>
      </c>
      <c r="H17" s="137">
        <f t="shared" si="1"/>
        <v>0</v>
      </c>
      <c r="I17" s="20">
        <v>0</v>
      </c>
      <c r="J17" s="137">
        <f t="shared" si="2"/>
        <v>0</v>
      </c>
      <c r="K17" s="20">
        <v>0</v>
      </c>
      <c r="L17" s="137">
        <f t="shared" si="3"/>
        <v>0</v>
      </c>
      <c r="M17" s="20">
        <v>0</v>
      </c>
      <c r="N17" s="137">
        <f t="shared" si="4"/>
        <v>0</v>
      </c>
      <c r="O17" s="20">
        <v>0</v>
      </c>
      <c r="P17" s="142">
        <f t="shared" si="5"/>
        <v>0</v>
      </c>
      <c r="Q17" s="215">
        <f t="shared" si="6"/>
        <v>0</v>
      </c>
    </row>
    <row r="18" spans="1:17" s="12" customFormat="1" ht="16.5" customHeight="1">
      <c r="A18" s="133"/>
      <c r="B18" s="18"/>
      <c r="C18" s="18"/>
      <c r="D18" s="18"/>
      <c r="E18" s="19"/>
      <c r="F18" s="137">
        <f t="shared" ref="F18:F22" si="7">G18*$E18</f>
        <v>0</v>
      </c>
      <c r="G18" s="20">
        <v>0</v>
      </c>
      <c r="H18" s="137">
        <f t="shared" si="1"/>
        <v>0</v>
      </c>
      <c r="I18" s="20">
        <v>0</v>
      </c>
      <c r="J18" s="137">
        <f t="shared" si="2"/>
        <v>0</v>
      </c>
      <c r="K18" s="20">
        <v>0</v>
      </c>
      <c r="L18" s="137">
        <f t="shared" si="3"/>
        <v>0</v>
      </c>
      <c r="M18" s="20">
        <v>0</v>
      </c>
      <c r="N18" s="137">
        <f t="shared" si="4"/>
        <v>0</v>
      </c>
      <c r="O18" s="20">
        <v>0</v>
      </c>
      <c r="P18" s="142">
        <f t="shared" si="5"/>
        <v>0</v>
      </c>
      <c r="Q18" s="215">
        <f t="shared" si="6"/>
        <v>0</v>
      </c>
    </row>
    <row r="19" spans="1:17" s="12" customFormat="1" ht="16.5" customHeight="1">
      <c r="A19" s="133"/>
      <c r="B19" s="18"/>
      <c r="C19" s="18"/>
      <c r="D19" s="18"/>
      <c r="E19" s="19"/>
      <c r="F19" s="137">
        <f t="shared" si="7"/>
        <v>0</v>
      </c>
      <c r="G19" s="20">
        <v>0</v>
      </c>
      <c r="H19" s="137">
        <f t="shared" si="1"/>
        <v>0</v>
      </c>
      <c r="I19" s="20">
        <v>0</v>
      </c>
      <c r="J19" s="137">
        <f t="shared" si="2"/>
        <v>0</v>
      </c>
      <c r="K19" s="20">
        <v>0</v>
      </c>
      <c r="L19" s="137">
        <f t="shared" si="3"/>
        <v>0</v>
      </c>
      <c r="M19" s="20">
        <v>0</v>
      </c>
      <c r="N19" s="137">
        <f t="shared" si="4"/>
        <v>0</v>
      </c>
      <c r="O19" s="20">
        <v>0</v>
      </c>
      <c r="P19" s="142">
        <f t="shared" si="5"/>
        <v>0</v>
      </c>
      <c r="Q19" s="215">
        <f t="shared" si="6"/>
        <v>0</v>
      </c>
    </row>
    <row r="20" spans="1:17" s="12" customFormat="1" ht="16.5" customHeight="1">
      <c r="A20" s="133"/>
      <c r="B20" s="18"/>
      <c r="C20" s="18"/>
      <c r="D20" s="18"/>
      <c r="E20" s="19"/>
      <c r="F20" s="137">
        <f t="shared" si="7"/>
        <v>0</v>
      </c>
      <c r="G20" s="20">
        <v>0</v>
      </c>
      <c r="H20" s="137">
        <f t="shared" si="1"/>
        <v>0</v>
      </c>
      <c r="I20" s="20">
        <v>0</v>
      </c>
      <c r="J20" s="137">
        <f t="shared" si="2"/>
        <v>0</v>
      </c>
      <c r="K20" s="20">
        <v>0</v>
      </c>
      <c r="L20" s="137">
        <f t="shared" si="3"/>
        <v>0</v>
      </c>
      <c r="M20" s="20">
        <v>0</v>
      </c>
      <c r="N20" s="137">
        <f t="shared" si="4"/>
        <v>0</v>
      </c>
      <c r="O20" s="20">
        <v>0</v>
      </c>
      <c r="P20" s="142">
        <f t="shared" si="5"/>
        <v>0</v>
      </c>
      <c r="Q20" s="215">
        <f t="shared" si="6"/>
        <v>0</v>
      </c>
    </row>
    <row r="21" spans="1:17" s="12" customFormat="1" ht="16.5" customHeight="1">
      <c r="A21" s="133"/>
      <c r="B21" s="18"/>
      <c r="C21" s="18"/>
      <c r="D21" s="18"/>
      <c r="E21" s="19"/>
      <c r="F21" s="137">
        <f t="shared" si="7"/>
        <v>0</v>
      </c>
      <c r="G21" s="20">
        <v>0</v>
      </c>
      <c r="H21" s="137">
        <f t="shared" si="1"/>
        <v>0</v>
      </c>
      <c r="I21" s="20">
        <v>0</v>
      </c>
      <c r="J21" s="137">
        <f t="shared" si="2"/>
        <v>0</v>
      </c>
      <c r="K21" s="20">
        <v>0</v>
      </c>
      <c r="L21" s="137">
        <f t="shared" si="3"/>
        <v>0</v>
      </c>
      <c r="M21" s="20">
        <v>0</v>
      </c>
      <c r="N21" s="137">
        <f t="shared" si="4"/>
        <v>0</v>
      </c>
      <c r="O21" s="20">
        <v>0</v>
      </c>
      <c r="P21" s="142">
        <f t="shared" si="5"/>
        <v>0</v>
      </c>
      <c r="Q21" s="215">
        <f>G21+I21+K21+M21+O21</f>
        <v>0</v>
      </c>
    </row>
    <row r="22" spans="1:17" s="12" customFormat="1" ht="16.5" customHeight="1" thickBot="1">
      <c r="A22" s="128"/>
      <c r="B22" s="156"/>
      <c r="C22" s="156"/>
      <c r="D22" s="156"/>
      <c r="E22" s="157"/>
      <c r="F22" s="159">
        <f t="shared" si="7"/>
        <v>0</v>
      </c>
      <c r="G22" s="163">
        <v>0</v>
      </c>
      <c r="H22" s="159">
        <f t="shared" si="1"/>
        <v>0</v>
      </c>
      <c r="I22" s="163">
        <v>0</v>
      </c>
      <c r="J22" s="159">
        <f t="shared" si="2"/>
        <v>0</v>
      </c>
      <c r="K22" s="163">
        <v>0</v>
      </c>
      <c r="L22" s="159">
        <f t="shared" si="3"/>
        <v>0</v>
      </c>
      <c r="M22" s="163">
        <v>0</v>
      </c>
      <c r="N22" s="159">
        <f t="shared" si="4"/>
        <v>0</v>
      </c>
      <c r="O22" s="163">
        <v>0</v>
      </c>
      <c r="P22" s="216">
        <f t="shared" si="5"/>
        <v>0</v>
      </c>
      <c r="Q22" s="217">
        <f>G22+I22+K22+M22+O22</f>
        <v>0</v>
      </c>
    </row>
    <row r="23" spans="1:17" s="12" customFormat="1" ht="15.75" thickBot="1">
      <c r="A23" s="22"/>
      <c r="B23" s="22"/>
      <c r="C23" s="22"/>
      <c r="D23" s="277" t="s">
        <v>9</v>
      </c>
      <c r="E23" s="283">
        <f>SUM(E10:E22)</f>
        <v>0</v>
      </c>
      <c r="F23" s="283">
        <f>SUM(F10:F22)</f>
        <v>0</v>
      </c>
      <c r="G23" s="284"/>
      <c r="H23" s="283">
        <f>SUM(H10:H22)</f>
        <v>0</v>
      </c>
      <c r="I23" s="284"/>
      <c r="J23" s="283">
        <f>SUM(J10:J22)</f>
        <v>0</v>
      </c>
      <c r="K23" s="284"/>
      <c r="L23" s="283">
        <f>SUM(L10:L22)</f>
        <v>0</v>
      </c>
      <c r="M23" s="284"/>
      <c r="N23" s="283">
        <f>SUM(N10:N22)</f>
        <v>0</v>
      </c>
      <c r="O23" s="284"/>
      <c r="P23" s="285">
        <f>SUM(P10:P22)</f>
        <v>0</v>
      </c>
      <c r="Q23" s="286"/>
    </row>
    <row r="24" spans="1:17" s="12" customFormat="1" ht="15">
      <c r="F24" s="420" t="s">
        <v>36</v>
      </c>
      <c r="G24" s="420"/>
      <c r="H24" s="420"/>
      <c r="I24" s="420"/>
      <c r="J24" s="420"/>
      <c r="K24" s="420"/>
      <c r="L24" s="420"/>
      <c r="M24" s="420"/>
      <c r="N24" s="420"/>
      <c r="O24" s="26"/>
      <c r="P24" s="117">
        <f>P23-E23</f>
        <v>0</v>
      </c>
    </row>
    <row r="25" spans="1:17" s="12" customFormat="1" ht="15"/>
    <row r="26" spans="1:17" ht="15.75">
      <c r="A26" s="196" t="s">
        <v>81</v>
      </c>
    </row>
    <row r="27" spans="1:17">
      <c r="A27" s="425"/>
      <c r="B27" s="426"/>
      <c r="C27" s="426"/>
      <c r="D27" s="426"/>
      <c r="E27" s="426"/>
      <c r="F27" s="426"/>
      <c r="G27" s="426"/>
      <c r="H27" s="426"/>
      <c r="I27" s="426"/>
      <c r="J27" s="426"/>
      <c r="K27" s="426"/>
      <c r="L27" s="426"/>
      <c r="M27" s="426"/>
      <c r="N27" s="426"/>
      <c r="O27" s="427"/>
      <c r="P27" s="287"/>
      <c r="Q27" s="287"/>
    </row>
    <row r="28" spans="1:17">
      <c r="A28" s="428"/>
      <c r="B28" s="429"/>
      <c r="C28" s="429"/>
      <c r="D28" s="429"/>
      <c r="E28" s="429"/>
      <c r="F28" s="429"/>
      <c r="G28" s="429"/>
      <c r="H28" s="429"/>
      <c r="I28" s="429"/>
      <c r="J28" s="429"/>
      <c r="K28" s="429"/>
      <c r="L28" s="429"/>
      <c r="M28" s="429"/>
      <c r="N28" s="429"/>
      <c r="O28" s="430"/>
      <c r="P28" s="287"/>
      <c r="Q28" s="287"/>
    </row>
    <row r="29" spans="1:17">
      <c r="A29" s="428"/>
      <c r="B29" s="429"/>
      <c r="C29" s="429"/>
      <c r="D29" s="429"/>
      <c r="E29" s="429"/>
      <c r="F29" s="429"/>
      <c r="G29" s="429"/>
      <c r="H29" s="429"/>
      <c r="I29" s="429"/>
      <c r="J29" s="429"/>
      <c r="K29" s="429"/>
      <c r="L29" s="429"/>
      <c r="M29" s="429"/>
      <c r="N29" s="429"/>
      <c r="O29" s="430"/>
      <c r="P29" s="287"/>
      <c r="Q29" s="287"/>
    </row>
    <row r="30" spans="1:17">
      <c r="A30" s="431"/>
      <c r="B30" s="432"/>
      <c r="C30" s="432"/>
      <c r="D30" s="432"/>
      <c r="E30" s="432"/>
      <c r="F30" s="432"/>
      <c r="G30" s="432"/>
      <c r="H30" s="432"/>
      <c r="I30" s="432"/>
      <c r="J30" s="432"/>
      <c r="K30" s="432"/>
      <c r="L30" s="432"/>
      <c r="M30" s="432"/>
      <c r="N30" s="432"/>
      <c r="O30" s="433"/>
      <c r="P30" s="287"/>
      <c r="Q30" s="287"/>
    </row>
    <row r="32" spans="1:17" s="12" customFormat="1" ht="15">
      <c r="A32" s="7" t="s">
        <v>42</v>
      </c>
    </row>
    <row r="33" spans="1:1" s="12" customFormat="1" ht="15">
      <c r="A33" s="302" t="s">
        <v>146</v>
      </c>
    </row>
  </sheetData>
  <mergeCells count="10">
    <mergeCell ref="A27:O30"/>
    <mergeCell ref="A2:Q2"/>
    <mergeCell ref="A3:Q3"/>
    <mergeCell ref="A4:Q4"/>
    <mergeCell ref="P9:Q9"/>
    <mergeCell ref="F24:N24"/>
    <mergeCell ref="F8:O8"/>
    <mergeCell ref="B8:D8"/>
    <mergeCell ref="A8:A9"/>
    <mergeCell ref="A5:N5"/>
  </mergeCells>
  <phoneticPr fontId="0" type="noConversion"/>
  <conditionalFormatting sqref="Q10:Q22">
    <cfRule type="cellIs" priority="19" stopIfTrue="1" operator="equal">
      <formula>0</formula>
    </cfRule>
    <cfRule type="cellIs" dxfId="3" priority="20" stopIfTrue="1" operator="lessThan">
      <formula>1</formula>
    </cfRule>
    <cfRule type="cellIs" dxfId="2" priority="21" stopIfTrue="1" operator="greaterThan">
      <formula>1</formula>
    </cfRule>
  </conditionalFormatting>
  <conditionalFormatting sqref="Q23">
    <cfRule type="cellIs" priority="1" stopIfTrue="1" operator="equal">
      <formula>0</formula>
    </cfRule>
    <cfRule type="cellIs" dxfId="1" priority="2" stopIfTrue="1" operator="lessThan">
      <formula>1</formula>
    </cfRule>
    <cfRule type="cellIs" dxfId="0" priority="3" stopIfTrue="1" operator="greaterThan">
      <formula>1</formula>
    </cfRule>
  </conditionalFormatting>
  <hyperlinks>
    <hyperlink ref="A33" r:id="rId1" display="https://www.fa.ufl.edu/wp-content/uploads/2019/04/7XXXXX-Operating-Expenses-Non-Payroll.pdf" xr:uid="{2E9B7ABC-CCAB-4776-BEA2-CF1764E78DA7}"/>
  </hyperlinks>
  <printOptions horizontalCentered="1"/>
  <pageMargins left="0.25" right="0.25" top="0.75" bottom="0.75" header="0.3" footer="0.3"/>
  <pageSetup scale="74" orientation="landscape" r:id="rId2"/>
  <headerFooter alignWithMargins="0">
    <oddFooter>Page &amp;P&amp;R&amp;A</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S29"/>
  <sheetViews>
    <sheetView zoomScaleNormal="100" workbookViewId="0">
      <selection activeCell="I21" sqref="I21"/>
    </sheetView>
  </sheetViews>
  <sheetFormatPr defaultRowHeight="12.75"/>
  <cols>
    <col min="1" max="1" width="31" customWidth="1"/>
    <col min="2" max="2" width="10.5703125" customWidth="1"/>
    <col min="3" max="3" width="12.85546875" customWidth="1"/>
    <col min="4" max="4" width="17.5703125" customWidth="1"/>
    <col min="5" max="6" width="16.140625" customWidth="1"/>
    <col min="7" max="7" width="12.85546875" customWidth="1"/>
    <col min="8" max="9" width="11.28515625" customWidth="1"/>
    <col min="10" max="10" width="16.5703125" customWidth="1"/>
    <col min="11" max="11" width="23.140625" customWidth="1"/>
  </cols>
  <sheetData>
    <row r="1" spans="1:19" s="12" customFormat="1" ht="15">
      <c r="D1" s="15"/>
      <c r="E1" s="123"/>
      <c r="F1" s="123"/>
    </row>
    <row r="2" spans="1:19" s="12" customFormat="1" ht="20.25">
      <c r="A2" s="402" t="s">
        <v>41</v>
      </c>
      <c r="B2" s="402"/>
      <c r="C2" s="402"/>
      <c r="D2" s="402"/>
      <c r="E2" s="402"/>
      <c r="F2" s="402"/>
      <c r="G2" s="402"/>
      <c r="H2" s="402"/>
      <c r="I2" s="402"/>
      <c r="J2" s="402"/>
      <c r="K2" s="402"/>
    </row>
    <row r="3" spans="1:19" s="12" customFormat="1" ht="20.25">
      <c r="A3" s="402" t="s">
        <v>123</v>
      </c>
      <c r="B3" s="402"/>
      <c r="C3" s="402"/>
      <c r="D3" s="402"/>
      <c r="E3" s="402"/>
      <c r="F3" s="402"/>
      <c r="G3" s="402"/>
      <c r="H3" s="402"/>
      <c r="I3" s="402"/>
      <c r="J3" s="402"/>
      <c r="K3" s="402"/>
    </row>
    <row r="4" spans="1:19" s="12" customFormat="1" ht="21" thickBot="1">
      <c r="A4" s="419" t="s">
        <v>45</v>
      </c>
      <c r="B4" s="419"/>
      <c r="C4" s="419"/>
      <c r="D4" s="419"/>
      <c r="E4" s="419"/>
      <c r="F4" s="419"/>
      <c r="G4" s="419"/>
      <c r="H4" s="419"/>
      <c r="I4" s="419"/>
      <c r="J4" s="419"/>
      <c r="K4" s="419"/>
    </row>
    <row r="5" spans="1:19" s="22" customFormat="1" ht="20.25">
      <c r="A5" s="23"/>
      <c r="B5" s="23"/>
      <c r="C5" s="263"/>
      <c r="D5" s="23"/>
      <c r="E5" s="124"/>
      <c r="F5" s="124"/>
      <c r="G5" s="23"/>
      <c r="H5" s="115"/>
      <c r="I5" s="23"/>
      <c r="J5" s="23"/>
      <c r="K5" s="23"/>
    </row>
    <row r="6" spans="1:19" s="22" customFormat="1" ht="20.25">
      <c r="A6" s="446" t="s">
        <v>78</v>
      </c>
      <c r="B6" s="446"/>
      <c r="C6" s="446"/>
      <c r="D6" s="446"/>
      <c r="E6" s="446"/>
      <c r="F6" s="446"/>
      <c r="G6" s="446"/>
      <c r="H6" s="446"/>
      <c r="I6" s="446"/>
      <c r="J6" s="446"/>
      <c r="K6" s="446"/>
    </row>
    <row r="7" spans="1:19" s="2" customFormat="1" ht="18.75" thickBot="1">
      <c r="A7" s="444"/>
      <c r="B7" s="444"/>
      <c r="C7" s="444"/>
      <c r="D7" s="444"/>
      <c r="E7" s="445"/>
      <c r="F7" s="445"/>
      <c r="G7" s="445"/>
      <c r="H7" s="445"/>
      <c r="I7" s="445"/>
      <c r="J7" s="445"/>
      <c r="K7" s="444"/>
      <c r="L7" s="3"/>
      <c r="M7" s="3"/>
      <c r="N7" s="3"/>
      <c r="O7" s="3"/>
      <c r="P7" s="3"/>
      <c r="Q7" s="1"/>
      <c r="R7" s="1"/>
      <c r="S7" s="1"/>
    </row>
    <row r="8" spans="1:19" s="12" customFormat="1" ht="15.75" thickBot="1">
      <c r="A8" s="230"/>
      <c r="B8" s="441" t="s">
        <v>5</v>
      </c>
      <c r="C8" s="442"/>
      <c r="D8" s="443"/>
      <c r="E8" s="441" t="s">
        <v>0</v>
      </c>
      <c r="F8" s="442"/>
      <c r="G8" s="442"/>
      <c r="H8" s="442"/>
      <c r="I8" s="442"/>
      <c r="J8" s="266" t="s">
        <v>46</v>
      </c>
      <c r="K8" s="206"/>
    </row>
    <row r="9" spans="1:19" s="187" customFormat="1" ht="43.5" thickBot="1">
      <c r="A9" s="271" t="s">
        <v>79</v>
      </c>
      <c r="B9" s="185" t="s">
        <v>99</v>
      </c>
      <c r="C9" s="185" t="s">
        <v>6</v>
      </c>
      <c r="D9" s="186" t="s">
        <v>86</v>
      </c>
      <c r="E9" s="229" t="s">
        <v>85</v>
      </c>
      <c r="F9" s="185" t="s">
        <v>127</v>
      </c>
      <c r="G9" s="185" t="s">
        <v>128</v>
      </c>
      <c r="H9" s="185" t="s">
        <v>72</v>
      </c>
      <c r="I9" s="185" t="s">
        <v>3</v>
      </c>
      <c r="J9" s="303" t="s">
        <v>149</v>
      </c>
      <c r="K9" s="272" t="s">
        <v>1</v>
      </c>
    </row>
    <row r="10" spans="1:19" s="12" customFormat="1" ht="14.25" customHeight="1">
      <c r="A10" s="235"/>
      <c r="B10" s="188"/>
      <c r="C10" s="188"/>
      <c r="D10" s="188"/>
      <c r="E10" s="226"/>
      <c r="F10" s="222"/>
      <c r="G10" s="137">
        <f t="shared" ref="G10:G24" si="0">E10*F10</f>
        <v>0</v>
      </c>
      <c r="H10" s="118"/>
      <c r="I10" s="137">
        <f t="shared" ref="I10:I24" si="1">G10*H10</f>
        <v>0</v>
      </c>
      <c r="J10" s="19"/>
      <c r="K10" s="236">
        <f t="shared" ref="K10:K24" si="2">G10+I10+J10</f>
        <v>0</v>
      </c>
    </row>
    <row r="11" spans="1:19" s="12" customFormat="1" ht="15">
      <c r="A11" s="235"/>
      <c r="B11" s="188"/>
      <c r="C11" s="188"/>
      <c r="D11" s="189"/>
      <c r="E11" s="227"/>
      <c r="F11" s="223"/>
      <c r="G11" s="137">
        <f t="shared" si="0"/>
        <v>0</v>
      </c>
      <c r="H11" s="118"/>
      <c r="I11" s="137">
        <f t="shared" si="1"/>
        <v>0</v>
      </c>
      <c r="J11" s="19"/>
      <c r="K11" s="236">
        <f t="shared" si="2"/>
        <v>0</v>
      </c>
    </row>
    <row r="12" spans="1:19" s="12" customFormat="1" ht="15">
      <c r="A12" s="237"/>
      <c r="B12" s="25"/>
      <c r="C12" s="25"/>
      <c r="D12" s="25"/>
      <c r="E12" s="58"/>
      <c r="F12" s="274"/>
      <c r="G12" s="137">
        <f t="shared" si="0"/>
        <v>0</v>
      </c>
      <c r="H12" s="190"/>
      <c r="I12" s="137">
        <f t="shared" si="1"/>
        <v>0</v>
      </c>
      <c r="J12" s="19"/>
      <c r="K12" s="236">
        <f t="shared" si="2"/>
        <v>0</v>
      </c>
    </row>
    <row r="13" spans="1:19" s="12" customFormat="1" ht="15">
      <c r="A13" s="235"/>
      <c r="B13" s="188"/>
      <c r="C13" s="188"/>
      <c r="D13" s="188"/>
      <c r="E13" s="226"/>
      <c r="F13" s="222"/>
      <c r="G13" s="137">
        <f t="shared" si="0"/>
        <v>0</v>
      </c>
      <c r="H13" s="118"/>
      <c r="I13" s="137">
        <f t="shared" si="1"/>
        <v>0</v>
      </c>
      <c r="J13" s="19"/>
      <c r="K13" s="236">
        <f t="shared" si="2"/>
        <v>0</v>
      </c>
    </row>
    <row r="14" spans="1:19" s="12" customFormat="1" ht="15">
      <c r="A14" s="235"/>
      <c r="B14" s="188"/>
      <c r="C14" s="188"/>
      <c r="D14" s="188"/>
      <c r="E14" s="226"/>
      <c r="F14" s="222"/>
      <c r="G14" s="137">
        <f t="shared" si="0"/>
        <v>0</v>
      </c>
      <c r="H14" s="118"/>
      <c r="I14" s="137">
        <f t="shared" si="1"/>
        <v>0</v>
      </c>
      <c r="J14" s="19"/>
      <c r="K14" s="236">
        <f t="shared" si="2"/>
        <v>0</v>
      </c>
    </row>
    <row r="15" spans="1:19" s="12" customFormat="1" ht="16.5" customHeight="1">
      <c r="A15" s="238"/>
      <c r="B15" s="191"/>
      <c r="C15" s="191"/>
      <c r="D15" s="191"/>
      <c r="E15" s="228"/>
      <c r="F15" s="224"/>
      <c r="G15" s="221">
        <f t="shared" si="0"/>
        <v>0</v>
      </c>
      <c r="H15" s="193"/>
      <c r="I15" s="221">
        <f t="shared" si="1"/>
        <v>0</v>
      </c>
      <c r="J15" s="192"/>
      <c r="K15" s="236">
        <f t="shared" si="2"/>
        <v>0</v>
      </c>
    </row>
    <row r="16" spans="1:19" s="12" customFormat="1" ht="15">
      <c r="A16" s="235"/>
      <c r="B16" s="188"/>
      <c r="C16" s="188"/>
      <c r="D16" s="188"/>
      <c r="E16" s="226"/>
      <c r="F16" s="222"/>
      <c r="G16" s="137">
        <f t="shared" si="0"/>
        <v>0</v>
      </c>
      <c r="H16" s="118"/>
      <c r="I16" s="137">
        <f t="shared" si="1"/>
        <v>0</v>
      </c>
      <c r="J16" s="19"/>
      <c r="K16" s="236">
        <f t="shared" si="2"/>
        <v>0</v>
      </c>
    </row>
    <row r="17" spans="1:11" s="12" customFormat="1" ht="15">
      <c r="A17" s="235"/>
      <c r="B17" s="188"/>
      <c r="C17" s="188"/>
      <c r="D17" s="188"/>
      <c r="E17" s="226"/>
      <c r="F17" s="222"/>
      <c r="G17" s="137">
        <f t="shared" si="0"/>
        <v>0</v>
      </c>
      <c r="H17" s="118"/>
      <c r="I17" s="137">
        <f t="shared" si="1"/>
        <v>0</v>
      </c>
      <c r="J17" s="19"/>
      <c r="K17" s="236">
        <f t="shared" si="2"/>
        <v>0</v>
      </c>
    </row>
    <row r="18" spans="1:11" s="12" customFormat="1" ht="15">
      <c r="A18" s="235"/>
      <c r="B18" s="188"/>
      <c r="C18" s="188"/>
      <c r="D18" s="188"/>
      <c r="E18" s="226"/>
      <c r="F18" s="222"/>
      <c r="G18" s="137">
        <f t="shared" si="0"/>
        <v>0</v>
      </c>
      <c r="H18" s="118"/>
      <c r="I18" s="137">
        <f t="shared" si="1"/>
        <v>0</v>
      </c>
      <c r="J18" s="19"/>
      <c r="K18" s="236">
        <f t="shared" si="2"/>
        <v>0</v>
      </c>
    </row>
    <row r="19" spans="1:11" s="12" customFormat="1" ht="15">
      <c r="A19" s="235"/>
      <c r="B19" s="188"/>
      <c r="C19" s="188"/>
      <c r="D19" s="188"/>
      <c r="E19" s="226"/>
      <c r="F19" s="222"/>
      <c r="G19" s="137">
        <f t="shared" si="0"/>
        <v>0</v>
      </c>
      <c r="H19" s="118"/>
      <c r="I19" s="137">
        <f t="shared" si="1"/>
        <v>0</v>
      </c>
      <c r="J19" s="19"/>
      <c r="K19" s="236">
        <f t="shared" si="2"/>
        <v>0</v>
      </c>
    </row>
    <row r="20" spans="1:11" s="12" customFormat="1" ht="15">
      <c r="A20" s="133"/>
      <c r="B20" s="18"/>
      <c r="C20" s="18"/>
      <c r="D20" s="18"/>
      <c r="E20" s="226"/>
      <c r="F20" s="225"/>
      <c r="G20" s="137">
        <f t="shared" si="0"/>
        <v>0</v>
      </c>
      <c r="H20" s="118"/>
      <c r="I20" s="137">
        <f t="shared" si="1"/>
        <v>0</v>
      </c>
      <c r="J20" s="19"/>
      <c r="K20" s="236">
        <f t="shared" si="2"/>
        <v>0</v>
      </c>
    </row>
    <row r="21" spans="1:11" s="12" customFormat="1" ht="15">
      <c r="A21" s="133"/>
      <c r="B21" s="18"/>
      <c r="C21" s="18"/>
      <c r="D21" s="18"/>
      <c r="E21" s="226"/>
      <c r="F21" s="225"/>
      <c r="G21" s="137">
        <f t="shared" si="0"/>
        <v>0</v>
      </c>
      <c r="H21" s="118"/>
      <c r="I21" s="137">
        <f t="shared" si="1"/>
        <v>0</v>
      </c>
      <c r="J21" s="19"/>
      <c r="K21" s="236">
        <f t="shared" si="2"/>
        <v>0</v>
      </c>
    </row>
    <row r="22" spans="1:11" s="12" customFormat="1" ht="15">
      <c r="A22" s="133"/>
      <c r="B22" s="18"/>
      <c r="C22" s="18"/>
      <c r="D22" s="18"/>
      <c r="E22" s="226"/>
      <c r="F22" s="225"/>
      <c r="G22" s="137">
        <f t="shared" si="0"/>
        <v>0</v>
      </c>
      <c r="H22" s="118"/>
      <c r="I22" s="137">
        <f t="shared" si="1"/>
        <v>0</v>
      </c>
      <c r="J22" s="19"/>
      <c r="K22" s="236">
        <f t="shared" si="2"/>
        <v>0</v>
      </c>
    </row>
    <row r="23" spans="1:11" s="12" customFormat="1" ht="15">
      <c r="A23" s="133"/>
      <c r="B23" s="18"/>
      <c r="C23" s="18"/>
      <c r="D23" s="18"/>
      <c r="E23" s="226"/>
      <c r="F23" s="225"/>
      <c r="G23" s="137">
        <f t="shared" si="0"/>
        <v>0</v>
      </c>
      <c r="H23" s="118"/>
      <c r="I23" s="137">
        <f t="shared" si="1"/>
        <v>0</v>
      </c>
      <c r="J23" s="19"/>
      <c r="K23" s="236">
        <f t="shared" si="2"/>
        <v>0</v>
      </c>
    </row>
    <row r="24" spans="1:11" s="12" customFormat="1" ht="15.75" thickBot="1">
      <c r="A24" s="128"/>
      <c r="B24" s="156"/>
      <c r="C24" s="156"/>
      <c r="D24" s="156"/>
      <c r="E24" s="239"/>
      <c r="F24" s="240"/>
      <c r="G24" s="159">
        <f t="shared" si="0"/>
        <v>0</v>
      </c>
      <c r="H24" s="158"/>
      <c r="I24" s="159">
        <f t="shared" si="1"/>
        <v>0</v>
      </c>
      <c r="J24" s="157"/>
      <c r="K24" s="241">
        <f t="shared" si="2"/>
        <v>0</v>
      </c>
    </row>
    <row r="25" spans="1:11" s="12" customFormat="1" ht="15.75" thickBot="1">
      <c r="D25" s="154" t="s">
        <v>9</v>
      </c>
      <c r="E25" s="231"/>
      <c r="F25" s="231"/>
      <c r="G25" s="232">
        <f>SUM(G10:G24)</f>
        <v>0</v>
      </c>
      <c r="H25" s="233"/>
      <c r="I25" s="232">
        <f>SUM(I10:I24)</f>
        <v>0</v>
      </c>
      <c r="J25" s="232">
        <f>SUM(J10:J24)</f>
        <v>0</v>
      </c>
      <c r="K25" s="234">
        <f>SUM(K10:K24)</f>
        <v>0</v>
      </c>
    </row>
    <row r="26" spans="1:11" s="12" customFormat="1" ht="36.75" customHeight="1">
      <c r="K26" s="251" t="s">
        <v>40</v>
      </c>
    </row>
    <row r="27" spans="1:11" s="12" customFormat="1" ht="15"/>
    <row r="28" spans="1:11" s="12" customFormat="1" ht="15">
      <c r="A28" s="7" t="s">
        <v>42</v>
      </c>
    </row>
    <row r="29" spans="1:11" s="12" customFormat="1" ht="15">
      <c r="A29" s="302" t="s">
        <v>146</v>
      </c>
    </row>
  </sheetData>
  <mergeCells count="7">
    <mergeCell ref="A2:K2"/>
    <mergeCell ref="A3:K3"/>
    <mergeCell ref="A4:K4"/>
    <mergeCell ref="B8:D8"/>
    <mergeCell ref="A7:K7"/>
    <mergeCell ref="A6:K6"/>
    <mergeCell ref="E8:I8"/>
  </mergeCells>
  <phoneticPr fontId="0" type="noConversion"/>
  <hyperlinks>
    <hyperlink ref="A29" r:id="rId1" display="https://www.fa.ufl.edu/wp-content/uploads/2019/04/7XXXXX-Operating-Expenses-Non-Payroll.pdf" xr:uid="{91D4B2F6-2DAE-491D-A979-511AC4507B8F}"/>
  </hyperlinks>
  <printOptions horizontalCentered="1"/>
  <pageMargins left="0.25" right="0.25" top="0.75" bottom="0.75" header="0.3" footer="0.3"/>
  <pageSetup scale="72" orientation="landscape" r:id="rId2"/>
  <headerFooter alignWithMargins="0">
    <oddFooter>Page &amp;P&amp;R&amp;A</oddFooter>
  </headerFooter>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45"/>
  <sheetViews>
    <sheetView zoomScaleNormal="100" workbookViewId="0">
      <selection activeCell="F7" sqref="F7:H7"/>
    </sheetView>
  </sheetViews>
  <sheetFormatPr defaultColWidth="9.140625" defaultRowHeight="12.75"/>
  <cols>
    <col min="1" max="1" width="23" style="8" bestFit="1" customWidth="1"/>
    <col min="2" max="2" width="19.5703125" style="8" bestFit="1" customWidth="1"/>
    <col min="3" max="3" width="19.5703125" style="8" customWidth="1"/>
    <col min="4" max="4" width="12.42578125" style="11" customWidth="1"/>
    <col min="5" max="5" width="14" style="11" bestFit="1" customWidth="1"/>
    <col min="6" max="6" width="7.140625" style="8" customWidth="1"/>
    <col min="7" max="7" width="10.140625" style="8" bestFit="1" customWidth="1"/>
    <col min="8" max="8" width="10.85546875" style="8" bestFit="1" customWidth="1"/>
    <col min="9" max="16384" width="9.140625" style="8"/>
  </cols>
  <sheetData>
    <row r="1" spans="1:8" s="12" customFormat="1" ht="20.25">
      <c r="A1" s="402" t="s">
        <v>41</v>
      </c>
      <c r="B1" s="402"/>
      <c r="C1" s="402"/>
      <c r="D1" s="402"/>
      <c r="E1" s="402"/>
      <c r="F1" s="402"/>
      <c r="G1" s="402"/>
      <c r="H1" s="402"/>
    </row>
    <row r="2" spans="1:8" s="12" customFormat="1" ht="20.25">
      <c r="A2" s="402" t="s">
        <v>123</v>
      </c>
      <c r="B2" s="402"/>
      <c r="C2" s="402"/>
      <c r="D2" s="402"/>
      <c r="E2" s="402"/>
      <c r="F2" s="402"/>
      <c r="G2" s="402"/>
      <c r="H2" s="402"/>
    </row>
    <row r="3" spans="1:8" s="12" customFormat="1" ht="21" thickBot="1">
      <c r="A3" s="419" t="s">
        <v>129</v>
      </c>
      <c r="B3" s="419"/>
      <c r="C3" s="419"/>
      <c r="D3" s="419"/>
      <c r="E3" s="419"/>
      <c r="F3" s="419"/>
      <c r="G3" s="419"/>
      <c r="H3" s="419"/>
    </row>
    <row r="4" spans="1:8" ht="15.75">
      <c r="A4" s="30"/>
      <c r="B4" s="31"/>
      <c r="C4" s="31"/>
      <c r="D4" s="32"/>
      <c r="E4" s="32"/>
      <c r="F4" s="11"/>
      <c r="G4" s="11"/>
      <c r="H4" s="30"/>
    </row>
    <row r="5" spans="1:8" s="33" customFormat="1" ht="18.75">
      <c r="A5" s="448" t="s">
        <v>78</v>
      </c>
      <c r="B5" s="448"/>
      <c r="C5" s="448"/>
      <c r="D5" s="448"/>
      <c r="E5" s="448"/>
      <c r="F5" s="448"/>
      <c r="G5" s="448"/>
      <c r="H5" s="448"/>
    </row>
    <row r="6" spans="1:8" s="12" customFormat="1" ht="15.75" thickBot="1">
      <c r="D6" s="15"/>
      <c r="E6" s="15"/>
    </row>
    <row r="7" spans="1:8" s="12" customFormat="1" ht="15">
      <c r="A7" s="34"/>
      <c r="B7" s="35"/>
      <c r="C7" s="35"/>
      <c r="D7" s="36"/>
      <c r="E7" s="36"/>
      <c r="F7" s="447" t="s">
        <v>5</v>
      </c>
      <c r="G7" s="380"/>
      <c r="H7" s="439"/>
    </row>
    <row r="8" spans="1:8" s="12" customFormat="1" ht="30" thickBot="1">
      <c r="A8" s="37" t="s">
        <v>10</v>
      </c>
      <c r="B8" s="38" t="s">
        <v>69</v>
      </c>
      <c r="C8" s="38" t="s">
        <v>70</v>
      </c>
      <c r="D8" s="38" t="s">
        <v>11</v>
      </c>
      <c r="E8" s="38" t="s">
        <v>50</v>
      </c>
      <c r="F8" s="39" t="s">
        <v>6</v>
      </c>
      <c r="G8" s="119" t="s">
        <v>61</v>
      </c>
      <c r="H8" s="40" t="s">
        <v>58</v>
      </c>
    </row>
    <row r="9" spans="1:8" s="12" customFormat="1" ht="15">
      <c r="A9" s="41"/>
      <c r="B9" s="42"/>
      <c r="C9" s="42"/>
      <c r="D9" s="43"/>
      <c r="E9" s="226"/>
      <c r="F9" s="18"/>
      <c r="G9" s="18"/>
      <c r="H9" s="18"/>
    </row>
    <row r="10" spans="1:8" s="12" customFormat="1" ht="15">
      <c r="A10" s="41"/>
      <c r="B10" s="42"/>
      <c r="C10" s="42"/>
      <c r="D10" s="43"/>
      <c r="E10" s="226"/>
      <c r="F10" s="18"/>
      <c r="G10" s="18"/>
      <c r="H10" s="18"/>
    </row>
    <row r="11" spans="1:8" s="12" customFormat="1" ht="15">
      <c r="A11" s="41"/>
      <c r="B11" s="42"/>
      <c r="C11" s="42"/>
      <c r="D11" s="43"/>
      <c r="E11" s="226"/>
      <c r="F11" s="18"/>
      <c r="G11" s="18"/>
      <c r="H11" s="18"/>
    </row>
    <row r="12" spans="1:8" s="12" customFormat="1" ht="15">
      <c r="A12" s="44"/>
      <c r="B12" s="42"/>
      <c r="C12" s="42"/>
      <c r="D12" s="43"/>
      <c r="E12" s="226"/>
      <c r="F12" s="18"/>
      <c r="G12" s="18"/>
      <c r="H12" s="18"/>
    </row>
    <row r="13" spans="1:8" s="12" customFormat="1" ht="15">
      <c r="A13" s="44"/>
      <c r="B13" s="42"/>
      <c r="C13" s="42"/>
      <c r="D13" s="43"/>
      <c r="E13" s="226"/>
      <c r="F13" s="18"/>
      <c r="G13" s="18"/>
      <c r="H13" s="18"/>
    </row>
    <row r="14" spans="1:8" s="12" customFormat="1" ht="15">
      <c r="A14" s="44"/>
      <c r="B14" s="42"/>
      <c r="C14" s="42"/>
      <c r="D14" s="43"/>
      <c r="E14" s="226"/>
      <c r="F14" s="18"/>
      <c r="G14" s="18"/>
      <c r="H14" s="18"/>
    </row>
    <row r="15" spans="1:8" s="12" customFormat="1" ht="15">
      <c r="A15" s="44"/>
      <c r="B15" s="42"/>
      <c r="C15" s="42"/>
      <c r="D15" s="43"/>
      <c r="E15" s="226"/>
      <c r="F15" s="18"/>
      <c r="G15" s="18"/>
      <c r="H15" s="18"/>
    </row>
    <row r="16" spans="1:8" s="12" customFormat="1" ht="15">
      <c r="A16" s="44"/>
      <c r="B16" s="42"/>
      <c r="C16" s="42"/>
      <c r="D16" s="43"/>
      <c r="E16" s="226"/>
      <c r="F16" s="18"/>
      <c r="G16" s="18"/>
      <c r="H16" s="18"/>
    </row>
    <row r="17" spans="1:8" s="12" customFormat="1" ht="15">
      <c r="A17" s="44"/>
      <c r="B17" s="42"/>
      <c r="C17" s="42"/>
      <c r="D17" s="43"/>
      <c r="E17" s="226"/>
      <c r="F17" s="18"/>
      <c r="G17" s="18"/>
      <c r="H17" s="18"/>
    </row>
    <row r="18" spans="1:8" s="12" customFormat="1" ht="15">
      <c r="A18" s="44"/>
      <c r="B18" s="42"/>
      <c r="C18" s="42"/>
      <c r="D18" s="43"/>
      <c r="E18" s="226"/>
      <c r="F18" s="18"/>
      <c r="G18" s="18"/>
      <c r="H18" s="18"/>
    </row>
    <row r="19" spans="1:8" s="12" customFormat="1" ht="15">
      <c r="A19" s="44"/>
      <c r="B19" s="42"/>
      <c r="C19" s="42"/>
      <c r="D19" s="43"/>
      <c r="E19" s="226"/>
      <c r="F19" s="18"/>
      <c r="G19" s="18"/>
      <c r="H19" s="18"/>
    </row>
    <row r="20" spans="1:8" s="12" customFormat="1" ht="15">
      <c r="A20" s="44"/>
      <c r="B20" s="42"/>
      <c r="C20" s="42"/>
      <c r="D20" s="43"/>
      <c r="E20" s="226"/>
      <c r="F20" s="18"/>
      <c r="G20" s="18"/>
      <c r="H20" s="18"/>
    </row>
    <row r="21" spans="1:8" s="12" customFormat="1" ht="15">
      <c r="A21" s="44"/>
      <c r="B21" s="42"/>
      <c r="C21" s="42"/>
      <c r="D21" s="43"/>
      <c r="E21" s="226"/>
      <c r="F21" s="18"/>
      <c r="G21" s="18"/>
      <c r="H21" s="18"/>
    </row>
    <row r="22" spans="1:8" s="12" customFormat="1" ht="15">
      <c r="A22" s="44"/>
      <c r="B22" s="42"/>
      <c r="C22" s="42"/>
      <c r="D22" s="43"/>
      <c r="E22" s="226"/>
      <c r="F22" s="18"/>
      <c r="G22" s="18"/>
      <c r="H22" s="18"/>
    </row>
    <row r="23" spans="1:8" s="12" customFormat="1" ht="15">
      <c r="A23" s="44"/>
      <c r="B23" s="42"/>
      <c r="C23" s="42"/>
      <c r="D23" s="43"/>
      <c r="E23" s="226"/>
      <c r="F23" s="18"/>
      <c r="G23" s="18"/>
      <c r="H23" s="18"/>
    </row>
    <row r="24" spans="1:8" s="12" customFormat="1" ht="15">
      <c r="A24" s="44"/>
      <c r="B24" s="42"/>
      <c r="C24" s="42"/>
      <c r="D24" s="43"/>
      <c r="E24" s="226"/>
      <c r="F24" s="18"/>
      <c r="G24" s="18"/>
      <c r="H24" s="18"/>
    </row>
    <row r="25" spans="1:8" s="12" customFormat="1" ht="15">
      <c r="A25" s="44"/>
      <c r="B25" s="42"/>
      <c r="C25" s="42"/>
      <c r="D25" s="43"/>
      <c r="E25" s="226"/>
      <c r="F25" s="18"/>
      <c r="G25" s="18"/>
      <c r="H25" s="18"/>
    </row>
    <row r="26" spans="1:8" s="12" customFormat="1" ht="15">
      <c r="A26" s="44"/>
      <c r="B26" s="42"/>
      <c r="C26" s="42"/>
      <c r="D26" s="43"/>
      <c r="E26" s="226"/>
      <c r="F26" s="18"/>
      <c r="G26" s="18"/>
      <c r="H26" s="18"/>
    </row>
    <row r="27" spans="1:8" s="12" customFormat="1" ht="15">
      <c r="A27" s="44"/>
      <c r="B27" s="42"/>
      <c r="C27" s="42"/>
      <c r="D27" s="43"/>
      <c r="E27" s="226"/>
      <c r="F27" s="18"/>
      <c r="G27" s="18"/>
      <c r="H27" s="18"/>
    </row>
    <row r="28" spans="1:8" s="12" customFormat="1" ht="15">
      <c r="A28" s="44"/>
      <c r="B28" s="42"/>
      <c r="C28" s="42"/>
      <c r="D28" s="43"/>
      <c r="E28" s="226"/>
      <c r="F28" s="18"/>
      <c r="G28" s="18"/>
      <c r="H28" s="18"/>
    </row>
    <row r="29" spans="1:8" s="12" customFormat="1" ht="15">
      <c r="A29" s="44"/>
      <c r="B29" s="42"/>
      <c r="C29" s="42"/>
      <c r="D29" s="43"/>
      <c r="E29" s="226"/>
      <c r="F29" s="18"/>
      <c r="G29" s="18"/>
      <c r="H29" s="18"/>
    </row>
    <row r="30" spans="1:8" s="12" customFormat="1" ht="15">
      <c r="A30" s="44"/>
      <c r="B30" s="42"/>
      <c r="C30" s="42"/>
      <c r="D30" s="43"/>
      <c r="E30" s="226"/>
      <c r="F30" s="18"/>
      <c r="G30" s="18"/>
      <c r="H30" s="18"/>
    </row>
    <row r="31" spans="1:8" s="12" customFormat="1" ht="15">
      <c r="A31" s="44"/>
      <c r="B31" s="42"/>
      <c r="C31" s="42"/>
      <c r="D31" s="43"/>
      <c r="E31" s="226"/>
      <c r="F31" s="18"/>
      <c r="G31" s="18"/>
      <c r="H31" s="18"/>
    </row>
    <row r="32" spans="1:8" s="12" customFormat="1" ht="15">
      <c r="A32" s="44"/>
      <c r="B32" s="42"/>
      <c r="C32" s="42"/>
      <c r="D32" s="43"/>
      <c r="E32" s="226"/>
      <c r="F32" s="18"/>
      <c r="G32" s="18"/>
      <c r="H32" s="18"/>
    </row>
    <row r="33" spans="1:8" s="12" customFormat="1" ht="15">
      <c r="A33" s="44"/>
      <c r="B33" s="42"/>
      <c r="C33" s="42"/>
      <c r="D33" s="43"/>
      <c r="E33" s="226"/>
      <c r="F33" s="18"/>
      <c r="G33" s="18"/>
      <c r="H33" s="18"/>
    </row>
    <row r="34" spans="1:8" s="12" customFormat="1" ht="15">
      <c r="A34" s="44"/>
      <c r="B34" s="42"/>
      <c r="C34" s="42"/>
      <c r="D34" s="43"/>
      <c r="E34" s="226"/>
      <c r="F34" s="18"/>
      <c r="G34" s="18"/>
      <c r="H34" s="18"/>
    </row>
    <row r="35" spans="1:8" s="12" customFormat="1" ht="15">
      <c r="A35" s="44"/>
      <c r="B35" s="42"/>
      <c r="C35" s="42"/>
      <c r="D35" s="43"/>
      <c r="E35" s="226"/>
      <c r="F35" s="18"/>
      <c r="G35" s="18"/>
      <c r="H35" s="18"/>
    </row>
    <row r="36" spans="1:8" s="12" customFormat="1" ht="15">
      <c r="A36" s="44"/>
      <c r="B36" s="42"/>
      <c r="C36" s="42"/>
      <c r="D36" s="43"/>
      <c r="E36" s="226"/>
      <c r="F36" s="18"/>
      <c r="G36" s="18"/>
      <c r="H36" s="18"/>
    </row>
    <row r="37" spans="1:8" s="12" customFormat="1" ht="15">
      <c r="A37" s="44"/>
      <c r="B37" s="42"/>
      <c r="C37" s="42"/>
      <c r="D37" s="43"/>
      <c r="E37" s="226"/>
      <c r="F37" s="18"/>
      <c r="G37" s="18"/>
      <c r="H37" s="18"/>
    </row>
    <row r="38" spans="1:8" s="12" customFormat="1" ht="15">
      <c r="A38" s="44"/>
      <c r="B38" s="42"/>
      <c r="C38" s="42"/>
      <c r="D38" s="43"/>
      <c r="E38" s="226"/>
      <c r="F38" s="18"/>
      <c r="G38" s="18"/>
      <c r="H38" s="18"/>
    </row>
    <row r="39" spans="1:8" s="12" customFormat="1" ht="15">
      <c r="A39" s="44"/>
      <c r="B39" s="42"/>
      <c r="C39" s="42"/>
      <c r="D39" s="43"/>
      <c r="E39" s="226"/>
      <c r="F39" s="18"/>
      <c r="G39" s="18"/>
      <c r="H39" s="18"/>
    </row>
    <row r="40" spans="1:8" s="12" customFormat="1" ht="15">
      <c r="A40" s="44"/>
      <c r="B40" s="42"/>
      <c r="C40" s="42"/>
      <c r="D40" s="43"/>
      <c r="E40" s="226"/>
      <c r="F40" s="18"/>
      <c r="G40" s="18"/>
      <c r="H40" s="18"/>
    </row>
    <row r="41" spans="1:8" s="12" customFormat="1" ht="15">
      <c r="A41" s="46"/>
      <c r="B41" s="47"/>
      <c r="C41" s="47"/>
      <c r="D41" s="15"/>
      <c r="E41" s="15"/>
    </row>
    <row r="42" spans="1:8" s="12" customFormat="1" ht="15">
      <c r="A42" s="46"/>
      <c r="B42" s="47"/>
      <c r="C42" s="47"/>
      <c r="D42" s="15"/>
      <c r="E42" s="15"/>
    </row>
    <row r="43" spans="1:8" s="12" customFormat="1" ht="15">
      <c r="D43" s="15"/>
      <c r="E43" s="15"/>
    </row>
    <row r="44" spans="1:8" s="12" customFormat="1" ht="15">
      <c r="D44" s="15"/>
      <c r="E44" s="15"/>
    </row>
    <row r="45" spans="1:8" s="12" customFormat="1" ht="15">
      <c r="D45" s="15"/>
      <c r="E45" s="15"/>
    </row>
  </sheetData>
  <mergeCells count="5">
    <mergeCell ref="A1:H1"/>
    <mergeCell ref="A2:H2"/>
    <mergeCell ref="A3:H3"/>
    <mergeCell ref="F7:H7"/>
    <mergeCell ref="A5:H5"/>
  </mergeCells>
  <phoneticPr fontId="0" type="noConversion"/>
  <pageMargins left="0.25" right="0.25" top="0.75" bottom="0.75" header="0.3" footer="0.3"/>
  <pageSetup scale="89" orientation="portrait" r:id="rId1"/>
  <headerFooter alignWithMargins="0">
    <oddFooter>Page &amp;P&amp;R&amp;A</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5EF4C-842F-40FD-82EF-7DB01E81BE10}">
  <sheetPr>
    <tabColor theme="9" tint="-0.249977111117893"/>
  </sheetPr>
  <dimension ref="A1:N28"/>
  <sheetViews>
    <sheetView zoomScaleNormal="100" workbookViewId="0">
      <selection activeCell="C10" sqref="C10"/>
    </sheetView>
  </sheetViews>
  <sheetFormatPr defaultColWidth="9.140625" defaultRowHeight="15"/>
  <cols>
    <col min="1" max="1" width="47.7109375" style="12" customWidth="1"/>
    <col min="2" max="2" width="2" style="12" customWidth="1"/>
    <col min="3" max="3" width="11.42578125" style="12" bestFit="1" customWidth="1"/>
    <col min="4" max="4" width="0.7109375" style="71" customWidth="1"/>
    <col min="5" max="5" width="11.5703125" style="12" customWidth="1"/>
    <col min="6" max="6" width="1.42578125" style="22" customWidth="1"/>
    <col min="7" max="7" width="11.5703125" style="22" customWidth="1"/>
    <col min="8" max="8" width="1.42578125" style="22" customWidth="1"/>
    <col min="9" max="9" width="11.5703125" style="12" customWidth="1"/>
    <col min="10" max="10" width="1.5703125" style="71" customWidth="1"/>
    <col min="11" max="11" width="11.140625" style="12" customWidth="1"/>
    <col min="12" max="12" width="1.85546875" style="12" customWidth="1"/>
    <col min="13" max="16384" width="9.140625" style="12"/>
  </cols>
  <sheetData>
    <row r="1" spans="1:14" ht="20.25">
      <c r="A1" s="402" t="s">
        <v>41</v>
      </c>
      <c r="B1" s="402"/>
      <c r="C1" s="402"/>
      <c r="D1" s="402"/>
      <c r="E1" s="402"/>
      <c r="F1" s="402"/>
      <c r="G1" s="402"/>
      <c r="H1" s="402"/>
      <c r="I1" s="402"/>
      <c r="J1" s="402"/>
      <c r="K1" s="402"/>
    </row>
    <row r="2" spans="1:14" ht="20.25">
      <c r="A2" s="402" t="s">
        <v>123</v>
      </c>
      <c r="B2" s="402"/>
      <c r="C2" s="402"/>
      <c r="D2" s="402"/>
      <c r="E2" s="402"/>
      <c r="F2" s="402"/>
      <c r="G2" s="402"/>
      <c r="H2" s="402"/>
      <c r="I2" s="402"/>
      <c r="J2" s="402"/>
      <c r="K2" s="402"/>
    </row>
    <row r="3" spans="1:14" ht="21" thickBot="1">
      <c r="A3" s="419" t="s">
        <v>55</v>
      </c>
      <c r="B3" s="419"/>
      <c r="C3" s="419"/>
      <c r="D3" s="419"/>
      <c r="E3" s="419"/>
      <c r="F3" s="419"/>
      <c r="G3" s="419"/>
      <c r="H3" s="419"/>
      <c r="I3" s="419"/>
      <c r="J3" s="419"/>
      <c r="K3" s="419"/>
    </row>
    <row r="4" spans="1:14">
      <c r="A4" s="253"/>
      <c r="B4" s="253"/>
      <c r="C4" s="253"/>
      <c r="D4" s="253"/>
      <c r="E4" s="253"/>
      <c r="F4" s="253"/>
      <c r="G4" s="253"/>
      <c r="H4" s="253"/>
      <c r="I4" s="86"/>
      <c r="J4" s="87"/>
      <c r="K4" s="88"/>
    </row>
    <row r="5" spans="1:14">
      <c r="A5" s="253"/>
      <c r="B5" s="253"/>
      <c r="C5" s="253"/>
      <c r="D5" s="253"/>
      <c r="E5" s="253"/>
      <c r="F5" s="253"/>
      <c r="G5" s="253"/>
      <c r="H5" s="253"/>
      <c r="I5" s="86"/>
      <c r="J5" s="87"/>
      <c r="K5" s="88"/>
    </row>
    <row r="6" spans="1:14" ht="18.75">
      <c r="A6" s="289" t="s">
        <v>115</v>
      </c>
      <c r="B6" s="253"/>
      <c r="C6" s="253"/>
      <c r="D6" s="253"/>
      <c r="E6" s="253"/>
      <c r="F6" s="253"/>
      <c r="G6" s="253"/>
      <c r="H6" s="253"/>
      <c r="I6" s="86"/>
      <c r="J6" s="87"/>
      <c r="K6" s="88"/>
    </row>
    <row r="7" spans="1:14" ht="18.75">
      <c r="A7" s="289" t="s">
        <v>138</v>
      </c>
      <c r="B7" s="253"/>
      <c r="C7" s="253"/>
      <c r="D7" s="253"/>
      <c r="E7" s="253"/>
      <c r="F7" s="253"/>
      <c r="G7" s="253"/>
      <c r="H7" s="253"/>
      <c r="I7" s="86"/>
      <c r="J7" s="87"/>
      <c r="K7" s="88"/>
    </row>
    <row r="8" spans="1:14" ht="18.75">
      <c r="A8" s="289" t="s">
        <v>139</v>
      </c>
      <c r="B8" s="253"/>
      <c r="C8" s="253"/>
      <c r="D8" s="253"/>
      <c r="E8" s="253"/>
      <c r="F8" s="253"/>
      <c r="G8" s="253"/>
      <c r="H8" s="253"/>
      <c r="I8" s="86"/>
      <c r="J8" s="87"/>
      <c r="K8" s="88"/>
    </row>
    <row r="9" spans="1:14" ht="18.75">
      <c r="A9" s="289"/>
      <c r="B9" s="253"/>
      <c r="C9" s="253"/>
      <c r="D9" s="253"/>
      <c r="E9" s="253"/>
      <c r="F9" s="253"/>
      <c r="G9" s="253"/>
      <c r="H9" s="253"/>
      <c r="I9" s="86"/>
      <c r="J9" s="87"/>
      <c r="K9" s="88"/>
    </row>
    <row r="10" spans="1:14" ht="18.75">
      <c r="A10" s="252" t="s">
        <v>157</v>
      </c>
      <c r="B10" s="253"/>
      <c r="C10" s="253"/>
      <c r="D10" s="253"/>
      <c r="E10" s="253"/>
      <c r="F10" s="253"/>
      <c r="G10" s="253"/>
      <c r="H10" s="253"/>
      <c r="I10" s="86"/>
      <c r="J10" s="87"/>
      <c r="K10" s="88"/>
    </row>
    <row r="11" spans="1:14">
      <c r="A11" s="84"/>
      <c r="B11" s="84"/>
      <c r="C11" s="86"/>
      <c r="D11" s="89"/>
      <c r="E11" s="86"/>
      <c r="F11" s="89"/>
      <c r="G11" s="89"/>
      <c r="H11" s="89"/>
      <c r="I11" s="86"/>
      <c r="J11" s="87"/>
      <c r="K11" s="88"/>
    </row>
    <row r="12" spans="1:14" ht="31.5" customHeight="1">
      <c r="A12" s="91"/>
      <c r="B12" s="91"/>
      <c r="C12" s="105">
        <f>'2. Proposed Usage'!A11</f>
        <v>0</v>
      </c>
      <c r="D12" s="92"/>
      <c r="E12" s="105">
        <f>'2. Proposed Usage'!A12</f>
        <v>0</v>
      </c>
      <c r="F12" s="92"/>
      <c r="G12" s="105">
        <f>'2. Proposed Usage'!A13</f>
        <v>0</v>
      </c>
      <c r="H12" s="92"/>
      <c r="I12" s="105">
        <f>'2. Proposed Usage'!A14</f>
        <v>0</v>
      </c>
      <c r="J12" s="92"/>
      <c r="K12" s="105">
        <f>'2. Proposed Usage'!A15</f>
        <v>0</v>
      </c>
    </row>
    <row r="13" spans="1:14">
      <c r="A13" s="91"/>
      <c r="B13" s="91"/>
      <c r="C13" s="90"/>
      <c r="D13" s="93"/>
      <c r="E13" s="90"/>
      <c r="F13" s="93"/>
      <c r="G13" s="90"/>
      <c r="H13" s="93"/>
      <c r="I13" s="90"/>
      <c r="J13" s="93"/>
      <c r="K13" s="90"/>
    </row>
    <row r="14" spans="1:14">
      <c r="A14" s="85" t="s">
        <v>54</v>
      </c>
      <c r="B14" s="85"/>
      <c r="C14" s="95" t="e">
        <f>+'Expense Summary'!E27</f>
        <v>#DIV/0!</v>
      </c>
      <c r="D14" s="112"/>
      <c r="E14" s="95" t="e">
        <f>+'Expense Summary'!G27</f>
        <v>#DIV/0!</v>
      </c>
      <c r="F14" s="113"/>
      <c r="G14" s="95" t="e">
        <f>+'Expense Summary'!I27</f>
        <v>#DIV/0!</v>
      </c>
      <c r="H14" s="113"/>
      <c r="I14" s="95" t="e">
        <f>+'Expense Summary'!K27</f>
        <v>#DIV/0!</v>
      </c>
      <c r="J14" s="112"/>
      <c r="K14" s="95" t="e">
        <f>+'Expense Summary'!M27</f>
        <v>#DIV/0!</v>
      </c>
      <c r="N14" s="126"/>
    </row>
    <row r="15" spans="1:14">
      <c r="A15" s="91" t="s">
        <v>109</v>
      </c>
      <c r="B15" s="91"/>
      <c r="C15" s="95" t="e">
        <f>'Expense Summary'!E46</f>
        <v>#DIV/0!</v>
      </c>
      <c r="D15" s="112"/>
      <c r="E15" s="95" t="e">
        <f>'Expense Summary'!G46</f>
        <v>#DIV/0!</v>
      </c>
      <c r="F15" s="113"/>
      <c r="G15" s="95" t="e">
        <f>'Expense Summary'!I46</f>
        <v>#DIV/0!</v>
      </c>
      <c r="H15" s="113"/>
      <c r="I15" s="95" t="e">
        <f>'Expense Summary'!K46</f>
        <v>#DIV/0!</v>
      </c>
      <c r="J15" s="112"/>
      <c r="K15" s="95" t="e">
        <f>'Expense Summary'!M46</f>
        <v>#DIV/0!</v>
      </c>
    </row>
    <row r="16" spans="1:14">
      <c r="A16" s="88"/>
      <c r="B16" s="88"/>
      <c r="C16" s="67"/>
      <c r="D16" s="68"/>
      <c r="E16" s="67"/>
      <c r="F16" s="68"/>
      <c r="G16" s="67"/>
      <c r="H16" s="68"/>
      <c r="I16" s="67"/>
      <c r="J16" s="68"/>
      <c r="K16" s="67"/>
    </row>
    <row r="17" spans="1:14">
      <c r="A17" s="85" t="s">
        <v>26</v>
      </c>
      <c r="B17" s="85"/>
      <c r="C17" s="63"/>
      <c r="D17" s="67"/>
      <c r="E17" s="63"/>
      <c r="F17" s="68"/>
      <c r="G17" s="63"/>
      <c r="H17" s="68"/>
      <c r="I17" s="63"/>
      <c r="J17" s="67"/>
      <c r="K17" s="63"/>
    </row>
    <row r="18" spans="1:14">
      <c r="A18" s="106" t="s">
        <v>24</v>
      </c>
      <c r="B18" s="88"/>
      <c r="C18" s="94" t="e">
        <f>ROUNDUP(C15,1)</f>
        <v>#DIV/0!</v>
      </c>
      <c r="D18" s="67"/>
      <c r="E18" s="94" t="e">
        <f>ROUNDUP(E15,1)</f>
        <v>#DIV/0!</v>
      </c>
      <c r="F18" s="87"/>
      <c r="G18" s="94" t="e">
        <f>ROUNDUP(G15,1)</f>
        <v>#DIV/0!</v>
      </c>
      <c r="H18" s="87"/>
      <c r="I18" s="94" t="e">
        <f>ROUNDUP(I15,1)</f>
        <v>#DIV/0!</v>
      </c>
      <c r="J18" s="67"/>
      <c r="K18" s="94" t="e">
        <f>ROUNDUP(K14,1)</f>
        <v>#DIV/0!</v>
      </c>
    </row>
    <row r="19" spans="1:14">
      <c r="A19" s="88"/>
      <c r="B19" s="88"/>
      <c r="C19" s="96"/>
      <c r="D19" s="98"/>
      <c r="E19" s="96"/>
      <c r="F19" s="99"/>
      <c r="G19" s="96"/>
      <c r="H19" s="99"/>
      <c r="I19" s="96"/>
      <c r="J19" s="98"/>
      <c r="K19" s="96"/>
      <c r="L19" s="97"/>
      <c r="M19" s="97"/>
    </row>
    <row r="20" spans="1:14">
      <c r="A20" s="106" t="s">
        <v>35</v>
      </c>
      <c r="B20" s="88"/>
      <c r="C20" s="94" t="e">
        <f>ROUND(C23,1)</f>
        <v>#DIV/0!</v>
      </c>
      <c r="D20" s="67"/>
      <c r="E20" s="94" t="e">
        <f>ROUND(E23,1)</f>
        <v>#DIV/0!</v>
      </c>
      <c r="F20" s="87"/>
      <c r="G20" s="94" t="e">
        <f>ROUND(G23,1)</f>
        <v>#DIV/0!</v>
      </c>
      <c r="H20" s="87"/>
      <c r="I20" s="94" t="e">
        <f>ROUND(I23,1)</f>
        <v>#DIV/0!</v>
      </c>
      <c r="J20" s="67"/>
      <c r="K20" s="94" t="e">
        <f>ROUND(K23,1)</f>
        <v>#DIV/0!</v>
      </c>
      <c r="L20" s="88"/>
      <c r="M20" s="88"/>
    </row>
    <row r="21" spans="1:14">
      <c r="A21" s="88" t="s">
        <v>154</v>
      </c>
      <c r="B21" s="88"/>
      <c r="C21" s="101">
        <f>'2. Proposed Usage'!H22</f>
        <v>0</v>
      </c>
      <c r="D21" s="68"/>
      <c r="E21" s="102">
        <f>'2. Proposed Usage'!H23</f>
        <v>0</v>
      </c>
      <c r="F21" s="68"/>
      <c r="G21" s="102">
        <f>'2. Proposed Usage'!H24</f>
        <v>0</v>
      </c>
      <c r="H21" s="68"/>
      <c r="I21" s="102">
        <f>'2. Proposed Usage'!H25</f>
        <v>0</v>
      </c>
      <c r="J21" s="68"/>
      <c r="K21" s="103">
        <f>'2. Proposed Usage'!H26</f>
        <v>0</v>
      </c>
      <c r="L21" s="88"/>
      <c r="M21" s="88"/>
      <c r="N21" s="126"/>
    </row>
    <row r="22" spans="1:14">
      <c r="A22" s="88" t="s">
        <v>153</v>
      </c>
      <c r="B22" s="88"/>
      <c r="C22" s="104" t="e">
        <f>ROUNDUP(C14,1)*C21</f>
        <v>#DIV/0!</v>
      </c>
      <c r="D22" s="67"/>
      <c r="E22" s="104" t="e">
        <f>ROUNDUP(E14,1)*E21</f>
        <v>#DIV/0!</v>
      </c>
      <c r="F22" s="87"/>
      <c r="G22" s="104" t="e">
        <f>ROUNDUP(G14,1)*G21</f>
        <v>#DIV/0!</v>
      </c>
      <c r="H22" s="87"/>
      <c r="I22" s="104" t="e">
        <f>ROUNDUP(I14,1)*I21</f>
        <v>#DIV/0!</v>
      </c>
      <c r="J22" s="67"/>
      <c r="K22" s="104" t="e">
        <f>ROUNDUP(K14,1)*K21</f>
        <v>#DIV/0!</v>
      </c>
      <c r="L22" s="88"/>
      <c r="M22" s="88"/>
    </row>
    <row r="23" spans="1:14">
      <c r="A23" s="88" t="s">
        <v>52</v>
      </c>
      <c r="B23" s="88"/>
      <c r="C23" s="104" t="e">
        <f>ROUND(C14,1)+C22</f>
        <v>#DIV/0!</v>
      </c>
      <c r="D23" s="67"/>
      <c r="E23" s="104" t="e">
        <f>ROUND(E14,1)+E22</f>
        <v>#DIV/0!</v>
      </c>
      <c r="F23" s="87"/>
      <c r="G23" s="104" t="e">
        <f>ROUND(G14,1)+G22</f>
        <v>#DIV/0!</v>
      </c>
      <c r="H23" s="87"/>
      <c r="I23" s="104" t="e">
        <f>ROUND(I14,1)+I22</f>
        <v>#DIV/0!</v>
      </c>
      <c r="J23" s="67"/>
      <c r="K23" s="104" t="e">
        <f>ROUND(K14,1)+K22</f>
        <v>#DIV/0!</v>
      </c>
      <c r="L23" s="88"/>
      <c r="M23" s="88"/>
    </row>
    <row r="24" spans="1:14">
      <c r="A24" s="88"/>
      <c r="B24" s="88"/>
      <c r="C24" s="87"/>
      <c r="D24" s="67"/>
      <c r="E24" s="87"/>
      <c r="F24" s="87"/>
      <c r="G24" s="87"/>
      <c r="H24" s="87"/>
      <c r="I24" s="87"/>
      <c r="J24" s="67"/>
      <c r="K24" s="87"/>
      <c r="L24" s="88"/>
      <c r="M24" s="88"/>
    </row>
    <row r="25" spans="1:14">
      <c r="A25" s="106" t="s">
        <v>28</v>
      </c>
      <c r="B25" s="88"/>
      <c r="C25" s="94" t="e">
        <f>ROUND(C28,1)</f>
        <v>#DIV/0!</v>
      </c>
      <c r="D25" s="67"/>
      <c r="E25" s="94" t="e">
        <f>ROUND(E28,1)</f>
        <v>#DIV/0!</v>
      </c>
      <c r="F25" s="87"/>
      <c r="G25" s="94" t="e">
        <f>ROUND(G28,1)</f>
        <v>#DIV/0!</v>
      </c>
      <c r="H25" s="87"/>
      <c r="I25" s="94" t="e">
        <f>ROUND(I28,1)</f>
        <v>#DIV/0!</v>
      </c>
      <c r="J25" s="67"/>
      <c r="K25" s="94" t="e">
        <f>ROUND(K28,1)</f>
        <v>#DIV/0!</v>
      </c>
      <c r="L25" s="88"/>
      <c r="M25" s="88"/>
    </row>
    <row r="26" spans="1:14">
      <c r="A26" s="88" t="s">
        <v>155</v>
      </c>
      <c r="B26" s="88"/>
      <c r="C26" s="101">
        <f>'2. Proposed Usage'!J22</f>
        <v>0</v>
      </c>
      <c r="D26" s="68"/>
      <c r="E26" s="102">
        <f>'2. Proposed Usage'!J23</f>
        <v>0</v>
      </c>
      <c r="F26" s="68"/>
      <c r="G26" s="102">
        <f>'2. Proposed Usage'!J24</f>
        <v>0</v>
      </c>
      <c r="H26" s="68"/>
      <c r="I26" s="102">
        <f>'2. Proposed Usage'!J25</f>
        <v>0</v>
      </c>
      <c r="J26" s="68"/>
      <c r="K26" s="103">
        <f>'2. Proposed Usage'!J26</f>
        <v>0</v>
      </c>
      <c r="L26" s="88"/>
      <c r="M26" s="88"/>
    </row>
    <row r="27" spans="1:14">
      <c r="A27" s="88" t="s">
        <v>156</v>
      </c>
      <c r="B27" s="88"/>
      <c r="C27" s="104" t="e">
        <f>ROUNDUP(C14,1)*C26</f>
        <v>#DIV/0!</v>
      </c>
      <c r="D27" s="67"/>
      <c r="E27" s="104" t="e">
        <f>ROUNDUP(E14,1)*E26</f>
        <v>#DIV/0!</v>
      </c>
      <c r="F27" s="87"/>
      <c r="G27" s="104" t="e">
        <f>ROUNDUP(G14,1)*G26</f>
        <v>#DIV/0!</v>
      </c>
      <c r="H27" s="87"/>
      <c r="I27" s="104" t="e">
        <f>ROUNDUP(I14,1)*I26</f>
        <v>#DIV/0!</v>
      </c>
      <c r="J27" s="67"/>
      <c r="K27" s="104" t="e">
        <f>ROUNDUP(K14,1)*K26</f>
        <v>#DIV/0!</v>
      </c>
      <c r="L27" s="88"/>
      <c r="M27" s="88"/>
    </row>
    <row r="28" spans="1:14">
      <c r="A28" s="88" t="s">
        <v>53</v>
      </c>
      <c r="B28" s="88"/>
      <c r="C28" s="104" t="e">
        <f>ROUND(C14,1)+C27</f>
        <v>#DIV/0!</v>
      </c>
      <c r="D28" s="67"/>
      <c r="E28" s="104" t="e">
        <f>ROUND(E14,1)+E27</f>
        <v>#DIV/0!</v>
      </c>
      <c r="F28" s="87"/>
      <c r="G28" s="104" t="e">
        <f>ROUND(G14,1)+G27</f>
        <v>#DIV/0!</v>
      </c>
      <c r="H28" s="87"/>
      <c r="I28" s="104" t="e">
        <f>ROUND(I14,1)+I27</f>
        <v>#DIV/0!</v>
      </c>
      <c r="J28" s="67"/>
      <c r="K28" s="104" t="e">
        <f>ROUND(K14,1)+K27</f>
        <v>#DIV/0!</v>
      </c>
      <c r="L28" s="88"/>
      <c r="M28" s="88"/>
    </row>
  </sheetData>
  <mergeCells count="3">
    <mergeCell ref="A1:K1"/>
    <mergeCell ref="A2:K2"/>
    <mergeCell ref="A3:K3"/>
  </mergeCells>
  <pageMargins left="0.7" right="0.7" top="0.75" bottom="0.75" header="0.3" footer="0.3"/>
  <pageSetup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Y60"/>
  <sheetViews>
    <sheetView zoomScaleNormal="100" workbookViewId="0">
      <selection activeCell="P26" sqref="P26"/>
    </sheetView>
  </sheetViews>
  <sheetFormatPr defaultRowHeight="12.75"/>
  <cols>
    <col min="1" max="1" width="35.7109375" customWidth="1"/>
    <col min="2" max="2" width="11.140625" customWidth="1"/>
    <col min="3" max="3" width="10.85546875" bestFit="1" customWidth="1"/>
    <col min="4" max="4" width="2" customWidth="1"/>
    <col min="5" max="5" width="13.140625" customWidth="1"/>
    <col min="6" max="6" width="1.7109375" customWidth="1"/>
    <col min="7" max="7" width="12.28515625" customWidth="1"/>
    <col min="8" max="8" width="1.7109375" customWidth="1"/>
    <col min="9" max="9" width="12.7109375" bestFit="1" customWidth="1"/>
    <col min="10" max="10" width="1.7109375" customWidth="1"/>
    <col min="11" max="11" width="11.5703125" bestFit="1" customWidth="1"/>
    <col min="12" max="12" width="1.7109375" customWidth="1"/>
    <col min="13" max="13" width="12.7109375" bestFit="1" customWidth="1"/>
    <col min="14" max="14" width="1.5703125" customWidth="1"/>
    <col min="15" max="15" width="13.7109375" customWidth="1"/>
    <col min="16" max="16" width="8.28515625" bestFit="1" customWidth="1"/>
    <col min="17" max="17" width="18.42578125" customWidth="1"/>
    <col min="18" max="18" width="10.85546875" bestFit="1" customWidth="1"/>
    <col min="20" max="20" width="11.28515625" bestFit="1" customWidth="1"/>
  </cols>
  <sheetData>
    <row r="1" spans="1:25" s="12" customFormat="1" ht="20.25">
      <c r="A1" s="402" t="s">
        <v>41</v>
      </c>
      <c r="B1" s="402"/>
      <c r="C1" s="402"/>
      <c r="D1" s="402"/>
      <c r="E1" s="402"/>
      <c r="F1" s="402"/>
      <c r="G1" s="402"/>
      <c r="H1" s="402"/>
      <c r="I1" s="402"/>
      <c r="J1" s="402"/>
      <c r="K1" s="402"/>
      <c r="L1" s="402"/>
      <c r="M1" s="402"/>
      <c r="N1" s="402"/>
      <c r="O1" s="402"/>
    </row>
    <row r="2" spans="1:25" s="12" customFormat="1" ht="20.25">
      <c r="A2" s="402" t="s">
        <v>123</v>
      </c>
      <c r="B2" s="402"/>
      <c r="C2" s="402"/>
      <c r="D2" s="402"/>
      <c r="E2" s="402"/>
      <c r="F2" s="402"/>
      <c r="G2" s="402"/>
      <c r="H2" s="402"/>
      <c r="I2" s="402"/>
      <c r="J2" s="402"/>
      <c r="K2" s="402"/>
      <c r="L2" s="402"/>
      <c r="M2" s="402"/>
      <c r="N2" s="402"/>
      <c r="O2" s="402"/>
    </row>
    <row r="3" spans="1:25" s="12" customFormat="1" ht="21" thickBot="1">
      <c r="A3" s="419" t="s">
        <v>51</v>
      </c>
      <c r="B3" s="419"/>
      <c r="C3" s="419"/>
      <c r="D3" s="419"/>
      <c r="E3" s="419"/>
      <c r="F3" s="419"/>
      <c r="G3" s="419"/>
      <c r="H3" s="419"/>
      <c r="I3" s="419"/>
      <c r="J3" s="419"/>
      <c r="K3" s="419"/>
      <c r="L3" s="419"/>
      <c r="M3" s="419"/>
      <c r="N3" s="419"/>
      <c r="O3" s="419"/>
    </row>
    <row r="4" spans="1:25" s="2" customFormat="1" ht="18">
      <c r="A4" s="1"/>
      <c r="B4" s="1"/>
      <c r="C4" s="1"/>
      <c r="D4" s="1"/>
      <c r="E4" s="1"/>
      <c r="F4" s="1"/>
      <c r="G4" s="1"/>
      <c r="H4" s="1"/>
      <c r="I4" s="1"/>
      <c r="J4" s="1"/>
      <c r="K4" s="254"/>
      <c r="L4" s="254"/>
      <c r="M4" s="1"/>
      <c r="N4" s="4"/>
      <c r="O4" s="1"/>
      <c r="P4" s="1"/>
      <c r="Q4" s="1"/>
      <c r="R4" s="1"/>
      <c r="S4" s="1"/>
      <c r="T4" s="1"/>
    </row>
    <row r="5" spans="1:25" s="12" customFormat="1" ht="18.75">
      <c r="A5" s="450" t="s">
        <v>76</v>
      </c>
      <c r="B5" s="450"/>
      <c r="C5" s="450"/>
      <c r="D5" s="450"/>
      <c r="E5" s="450"/>
      <c r="F5" s="450"/>
      <c r="G5" s="450"/>
      <c r="H5" s="450"/>
      <c r="I5" s="450"/>
      <c r="J5" s="450"/>
      <c r="K5" s="450"/>
      <c r="L5" s="450"/>
      <c r="M5" s="450"/>
      <c r="N5" s="450"/>
      <c r="O5" s="450"/>
      <c r="P5" s="15"/>
      <c r="Q5" s="15"/>
      <c r="R5" s="15"/>
      <c r="S5" s="15"/>
      <c r="T5" s="15"/>
      <c r="U5" s="15"/>
      <c r="V5" s="15"/>
      <c r="W5" s="15"/>
      <c r="X5" s="15"/>
      <c r="Y5" s="15"/>
    </row>
    <row r="6" spans="1:25" s="12" customFormat="1" ht="15">
      <c r="A6" s="15"/>
      <c r="B6" s="15"/>
      <c r="C6" s="15"/>
      <c r="D6" s="15"/>
      <c r="E6" s="15"/>
      <c r="F6" s="15"/>
      <c r="G6" s="15"/>
      <c r="H6" s="15"/>
      <c r="I6" s="15"/>
      <c r="J6" s="15"/>
      <c r="K6" s="255"/>
      <c r="L6" s="255"/>
      <c r="M6" s="15"/>
      <c r="N6" s="15"/>
      <c r="O6" s="15"/>
      <c r="P6" s="15"/>
      <c r="Q6" s="15"/>
      <c r="R6" s="15"/>
      <c r="S6" s="15"/>
      <c r="T6" s="15"/>
    </row>
    <row r="7" spans="1:25" s="12" customFormat="1" ht="15">
      <c r="A7" s="48" t="s">
        <v>13</v>
      </c>
      <c r="B7" s="15"/>
      <c r="C7" s="15"/>
      <c r="H7" s="15"/>
      <c r="I7" s="15"/>
      <c r="J7" s="15"/>
      <c r="K7" s="255"/>
      <c r="L7" s="255"/>
      <c r="M7" s="15"/>
      <c r="N7" s="15"/>
      <c r="O7" s="15"/>
      <c r="P7" s="15"/>
    </row>
    <row r="8" spans="1:25" s="12" customFormat="1" ht="39.75" customHeight="1">
      <c r="A8" s="22"/>
      <c r="B8" s="26"/>
      <c r="C8" s="26"/>
      <c r="D8" s="49"/>
      <c r="E8" s="27">
        <f>'2. Proposed Usage'!A11</f>
        <v>0</v>
      </c>
      <c r="F8" s="50"/>
      <c r="G8" s="27">
        <f>'2. Proposed Usage'!A12</f>
        <v>0</v>
      </c>
      <c r="H8" s="50"/>
      <c r="I8" s="27">
        <f>'2. Proposed Usage'!A13</f>
        <v>0</v>
      </c>
      <c r="J8" s="50"/>
      <c r="K8" s="27">
        <f>'2. Proposed Usage'!A14</f>
        <v>0</v>
      </c>
      <c r="L8" s="50"/>
      <c r="M8" s="51">
        <f>'2. Proposed Usage'!A15</f>
        <v>0</v>
      </c>
      <c r="N8" s="52"/>
      <c r="O8" s="53" t="s">
        <v>1</v>
      </c>
      <c r="P8" s="54"/>
    </row>
    <row r="9" spans="1:25" s="12" customFormat="1" ht="15">
      <c r="A9" s="22"/>
      <c r="B9" s="26"/>
      <c r="C9" s="26"/>
      <c r="D9" s="54"/>
      <c r="E9" s="26"/>
      <c r="F9" s="55"/>
      <c r="G9" s="26"/>
      <c r="H9" s="55"/>
      <c r="I9" s="26"/>
      <c r="J9" s="55"/>
      <c r="K9" s="26"/>
      <c r="L9" s="55"/>
      <c r="M9" s="26"/>
      <c r="N9" s="56"/>
      <c r="O9" s="26"/>
      <c r="P9" s="54"/>
    </row>
    <row r="10" spans="1:25" s="12" customFormat="1" ht="15">
      <c r="A10" s="22" t="s">
        <v>16</v>
      </c>
      <c r="B10" s="26"/>
      <c r="C10" s="26"/>
      <c r="D10" s="57"/>
      <c r="E10" s="58">
        <f>'3. Salary and Fringe'!M26</f>
        <v>0</v>
      </c>
      <c r="F10" s="59"/>
      <c r="G10" s="58">
        <f>'3. Salary and Fringe'!O26</f>
        <v>0</v>
      </c>
      <c r="H10" s="59"/>
      <c r="I10" s="58">
        <f>'3. Salary and Fringe'!Q26</f>
        <v>0</v>
      </c>
      <c r="J10" s="59"/>
      <c r="K10" s="58">
        <f>'3. Salary and Fringe'!S26</f>
        <v>0</v>
      </c>
      <c r="L10" s="59"/>
      <c r="M10" s="60">
        <f>'3. Salary and Fringe'!U26</f>
        <v>0</v>
      </c>
      <c r="N10" s="61"/>
      <c r="O10" s="62">
        <f>SUM(E10:M10)</f>
        <v>0</v>
      </c>
      <c r="P10" s="120">
        <f>O10-'3. Salary and Fringe'!W26</f>
        <v>0</v>
      </c>
    </row>
    <row r="11" spans="1:25" s="12" customFormat="1" ht="15">
      <c r="A11" s="22"/>
      <c r="B11" s="26"/>
      <c r="C11" s="26"/>
      <c r="D11" s="57"/>
      <c r="E11" s="63"/>
      <c r="F11" s="64"/>
      <c r="G11" s="63"/>
      <c r="H11" s="64"/>
      <c r="I11" s="63"/>
      <c r="J11" s="64"/>
      <c r="K11" s="63"/>
      <c r="L11" s="64"/>
      <c r="M11" s="63"/>
      <c r="N11" s="61"/>
      <c r="O11" s="63"/>
      <c r="P11" s="57"/>
    </row>
    <row r="12" spans="1:25" s="12" customFormat="1" ht="15">
      <c r="A12" s="22" t="s">
        <v>14</v>
      </c>
      <c r="B12" s="26"/>
      <c r="C12" s="26"/>
      <c r="D12" s="57"/>
      <c r="E12" s="58">
        <f>'4. Other Direct Expenses'!F23</f>
        <v>0</v>
      </c>
      <c r="F12" s="59"/>
      <c r="G12" s="58">
        <f>'4. Other Direct Expenses'!H23</f>
        <v>0</v>
      </c>
      <c r="H12" s="59"/>
      <c r="I12" s="58">
        <f>'4. Other Direct Expenses'!J23</f>
        <v>0</v>
      </c>
      <c r="J12" s="59"/>
      <c r="K12" s="58">
        <f>'4. Other Direct Expenses'!L23</f>
        <v>0</v>
      </c>
      <c r="L12" s="59"/>
      <c r="M12" s="60">
        <f>'4. Other Direct Expenses'!N23</f>
        <v>0</v>
      </c>
      <c r="N12" s="61"/>
      <c r="O12" s="62">
        <f>SUM(E12:M12)</f>
        <v>0</v>
      </c>
      <c r="P12" s="120">
        <f>O12-'4. Other Direct Expenses'!P23</f>
        <v>0</v>
      </c>
    </row>
    <row r="13" spans="1:25" s="12" customFormat="1" ht="15">
      <c r="A13" s="22"/>
      <c r="B13" s="26"/>
      <c r="C13" s="26"/>
      <c r="D13" s="57"/>
      <c r="E13" s="63"/>
      <c r="F13" s="64"/>
      <c r="G13" s="63"/>
      <c r="H13" s="64"/>
      <c r="I13" s="63"/>
      <c r="J13" s="64"/>
      <c r="K13" s="63"/>
      <c r="L13" s="64"/>
      <c r="M13" s="63"/>
      <c r="N13" s="61"/>
      <c r="O13" s="63"/>
      <c r="P13" s="57"/>
    </row>
    <row r="14" spans="1:25" s="12" customFormat="1" ht="15">
      <c r="A14" s="22" t="s">
        <v>18</v>
      </c>
      <c r="B14" s="26"/>
      <c r="C14" s="26"/>
      <c r="D14" s="57"/>
      <c r="E14" s="19">
        <f>SUM(E10:E13)</f>
        <v>0</v>
      </c>
      <c r="F14" s="65"/>
      <c r="G14" s="19">
        <f>SUM(G10:G13)</f>
        <v>0</v>
      </c>
      <c r="H14" s="65"/>
      <c r="I14" s="19">
        <f>SUM(I10:I13)</f>
        <v>0</v>
      </c>
      <c r="J14" s="65"/>
      <c r="K14" s="19">
        <f>SUM(K10:K13)</f>
        <v>0</v>
      </c>
      <c r="L14" s="65"/>
      <c r="M14" s="19">
        <f>SUM(M10:M13)</f>
        <v>0</v>
      </c>
      <c r="N14" s="66"/>
      <c r="O14" s="19">
        <f>SUM(O10:O13)</f>
        <v>0</v>
      </c>
      <c r="P14" s="57"/>
    </row>
    <row r="15" spans="1:25" s="12" customFormat="1" ht="15">
      <c r="A15" s="22"/>
      <c r="B15" s="26"/>
      <c r="C15" s="26"/>
      <c r="D15" s="57"/>
      <c r="E15" s="67"/>
      <c r="F15" s="68"/>
      <c r="G15" s="67"/>
      <c r="H15" s="68"/>
      <c r="I15" s="67"/>
      <c r="J15" s="68"/>
      <c r="K15" s="67"/>
      <c r="L15" s="68"/>
      <c r="M15" s="67"/>
      <c r="N15" s="68"/>
      <c r="O15" s="63"/>
      <c r="P15" s="57"/>
    </row>
    <row r="16" spans="1:25" s="12" customFormat="1" ht="15">
      <c r="A16" s="22" t="s">
        <v>19</v>
      </c>
      <c r="B16" s="26"/>
      <c r="C16" s="26"/>
      <c r="D16" s="69"/>
      <c r="E16" s="70"/>
      <c r="F16" s="67"/>
      <c r="G16" s="67"/>
      <c r="H16" s="67"/>
      <c r="I16" s="70"/>
      <c r="J16" s="67"/>
      <c r="K16" s="70"/>
      <c r="L16" s="67"/>
      <c r="M16" s="70"/>
      <c r="N16" s="68"/>
      <c r="O16" s="58">
        <f>'5. Overhead Expenses'!K25</f>
        <v>0</v>
      </c>
      <c r="P16" s="57"/>
    </row>
    <row r="17" spans="1:16" s="12" customFormat="1" ht="15">
      <c r="A17" s="71" t="s">
        <v>38</v>
      </c>
      <c r="B17" s="26"/>
      <c r="C17" s="26"/>
      <c r="D17" s="69"/>
      <c r="E17" s="72"/>
      <c r="F17" s="67"/>
      <c r="G17" s="67"/>
      <c r="H17" s="67"/>
      <c r="I17" s="72"/>
      <c r="J17" s="67"/>
      <c r="K17" s="72"/>
      <c r="L17" s="67"/>
      <c r="M17" s="72"/>
      <c r="N17" s="68"/>
      <c r="O17" s="67"/>
      <c r="P17" s="57"/>
    </row>
    <row r="18" spans="1:16" s="12" customFormat="1" ht="15">
      <c r="A18" s="22" t="s">
        <v>22</v>
      </c>
      <c r="B18" s="26"/>
      <c r="C18" s="26"/>
      <c r="D18" s="69"/>
      <c r="E18" s="73"/>
      <c r="F18" s="67"/>
      <c r="G18" s="68"/>
      <c r="H18" s="67"/>
      <c r="I18" s="73"/>
      <c r="J18" s="67"/>
      <c r="K18" s="73"/>
      <c r="L18" s="67"/>
      <c r="M18" s="73"/>
      <c r="N18" s="68"/>
      <c r="O18" s="449" t="e">
        <f>O16/O14</f>
        <v>#DIV/0!</v>
      </c>
      <c r="P18" s="57"/>
    </row>
    <row r="19" spans="1:16" s="12" customFormat="1" ht="15">
      <c r="A19" s="22"/>
      <c r="B19" s="26"/>
      <c r="C19" s="26"/>
      <c r="D19" s="57"/>
      <c r="E19" s="67"/>
      <c r="F19" s="68"/>
      <c r="G19" s="67"/>
      <c r="H19" s="68"/>
      <c r="I19" s="67"/>
      <c r="J19" s="68"/>
      <c r="K19" s="67"/>
      <c r="L19" s="68"/>
      <c r="M19" s="67"/>
      <c r="N19" s="68"/>
      <c r="O19" s="449"/>
      <c r="P19" s="57"/>
    </row>
    <row r="20" spans="1:16" s="12" customFormat="1" ht="15">
      <c r="A20" s="22" t="s">
        <v>21</v>
      </c>
      <c r="B20" s="26"/>
      <c r="C20" s="26"/>
      <c r="D20" s="57"/>
      <c r="E20" s="58" t="e">
        <f>E14*O18</f>
        <v>#DIV/0!</v>
      </c>
      <c r="F20" s="74"/>
      <c r="G20" s="58" t="e">
        <f>G14*O18</f>
        <v>#DIV/0!</v>
      </c>
      <c r="H20" s="74"/>
      <c r="I20" s="58" t="e">
        <f>I14*O18</f>
        <v>#DIV/0!</v>
      </c>
      <c r="J20" s="74"/>
      <c r="K20" s="58" t="e">
        <f>K14*O18</f>
        <v>#DIV/0!</v>
      </c>
      <c r="L20" s="74"/>
      <c r="M20" s="58" t="e">
        <f>M14*O18</f>
        <v>#DIV/0!</v>
      </c>
      <c r="N20" s="75"/>
      <c r="O20" s="83" t="e">
        <f>SUM(E20:M20)</f>
        <v>#DIV/0!</v>
      </c>
      <c r="P20" s="120" t="e">
        <f>O20-'5. Overhead Expenses'!K25</f>
        <v>#DIV/0!</v>
      </c>
    </row>
    <row r="21" spans="1:16" s="12" customFormat="1" ht="15">
      <c r="E21" s="29"/>
      <c r="F21" s="76"/>
      <c r="G21" s="29"/>
      <c r="H21" s="76"/>
      <c r="I21" s="29"/>
      <c r="J21" s="76"/>
      <c r="K21" s="29"/>
      <c r="L21" s="76"/>
      <c r="M21" s="29"/>
      <c r="N21" s="77"/>
      <c r="O21" s="78"/>
    </row>
    <row r="22" spans="1:16" s="12" customFormat="1" ht="15">
      <c r="A22" s="79" t="s">
        <v>62</v>
      </c>
      <c r="B22" s="26"/>
      <c r="C22" s="26"/>
      <c r="D22" s="57"/>
      <c r="E22" s="121" t="e">
        <f>E14+E20</f>
        <v>#DIV/0!</v>
      </c>
      <c r="F22" s="122"/>
      <c r="G22" s="121" t="e">
        <f>G14+G20</f>
        <v>#DIV/0!</v>
      </c>
      <c r="H22" s="122"/>
      <c r="I22" s="121" t="e">
        <f>I14+I20</f>
        <v>#DIV/0!</v>
      </c>
      <c r="J22" s="122"/>
      <c r="K22" s="121" t="e">
        <f>K14+K20</f>
        <v>#DIV/0!</v>
      </c>
      <c r="L22" s="122"/>
      <c r="M22" s="121" t="e">
        <f>M14+M20</f>
        <v>#DIV/0!</v>
      </c>
      <c r="N22" s="122"/>
      <c r="O22" s="121" t="e">
        <f>SUM(E22:M22)</f>
        <v>#DIV/0!</v>
      </c>
      <c r="P22" s="120"/>
    </row>
    <row r="23" spans="1:16" s="12" customFormat="1" ht="15">
      <c r="A23" s="22"/>
      <c r="B23" s="26"/>
      <c r="C23" s="26"/>
      <c r="D23" s="57"/>
      <c r="E23" s="63"/>
      <c r="F23" s="64"/>
      <c r="G23" s="63"/>
      <c r="H23" s="64"/>
      <c r="I23" s="63"/>
      <c r="J23" s="64"/>
      <c r="K23" s="63"/>
      <c r="L23" s="64"/>
      <c r="M23" s="63"/>
      <c r="N23" s="68"/>
      <c r="O23" s="63"/>
      <c r="P23" s="57"/>
    </row>
    <row r="24" spans="1:16" s="12" customFormat="1" ht="15">
      <c r="A24" s="79" t="s">
        <v>15</v>
      </c>
      <c r="B24" s="26"/>
      <c r="C24" s="26"/>
      <c r="D24" s="57"/>
      <c r="E24" s="63"/>
      <c r="F24" s="64"/>
      <c r="G24" s="63"/>
      <c r="H24" s="64"/>
      <c r="I24" s="63"/>
      <c r="J24" s="64"/>
      <c r="K24" s="63"/>
      <c r="L24" s="64"/>
      <c r="M24" s="63"/>
      <c r="N24" s="68"/>
      <c r="O24" s="63"/>
      <c r="P24" s="57"/>
    </row>
    <row r="25" spans="1:16" s="12" customFormat="1" ht="15">
      <c r="A25" s="22" t="s">
        <v>91</v>
      </c>
      <c r="B25" s="26"/>
      <c r="C25" s="26"/>
      <c r="D25" s="57"/>
      <c r="E25" s="19">
        <f>'2. Proposed Usage'!B22</f>
        <v>0</v>
      </c>
      <c r="F25" s="59"/>
      <c r="G25" s="19">
        <f>'2. Proposed Usage'!B23</f>
        <v>0</v>
      </c>
      <c r="H25" s="59"/>
      <c r="I25" s="19">
        <f>'2. Proposed Usage'!B24</f>
        <v>0</v>
      </c>
      <c r="J25" s="59"/>
      <c r="K25" s="19">
        <f>'2. Proposed Usage'!B25</f>
        <v>0</v>
      </c>
      <c r="L25" s="59"/>
      <c r="M25" s="19">
        <f>'2. Proposed Usage'!B26</f>
        <v>0</v>
      </c>
      <c r="N25" s="75"/>
      <c r="O25" s="67"/>
      <c r="P25" s="120">
        <f>SUM(E25:M25)-SUM('2. Proposed Usage'!B22:B26)</f>
        <v>0</v>
      </c>
    </row>
    <row r="26" spans="1:16" s="12" customFormat="1" ht="15">
      <c r="A26" s="22"/>
      <c r="B26" s="26"/>
      <c r="C26" s="26"/>
      <c r="D26" s="57"/>
      <c r="E26" s="58"/>
      <c r="F26" s="59"/>
      <c r="G26" s="58"/>
      <c r="H26" s="59"/>
      <c r="I26" s="58"/>
      <c r="J26" s="59"/>
      <c r="K26" s="58"/>
      <c r="L26" s="59"/>
      <c r="M26" s="58"/>
      <c r="N26" s="77"/>
      <c r="O26" s="63"/>
      <c r="P26" s="57"/>
    </row>
    <row r="27" spans="1:16" s="12" customFormat="1" ht="15.75" thickBot="1">
      <c r="A27" s="79" t="s">
        <v>102</v>
      </c>
      <c r="B27" s="26"/>
      <c r="C27" s="26"/>
      <c r="D27" s="57"/>
      <c r="E27" s="82" t="e">
        <f>E22/E25</f>
        <v>#DIV/0!</v>
      </c>
      <c r="F27" s="81"/>
      <c r="G27" s="82" t="e">
        <f>G22/G25</f>
        <v>#DIV/0!</v>
      </c>
      <c r="H27" s="81"/>
      <c r="I27" s="82" t="e">
        <f>I22/I25</f>
        <v>#DIV/0!</v>
      </c>
      <c r="J27" s="81"/>
      <c r="K27" s="82" t="e">
        <f>K22/K25</f>
        <v>#DIV/0!</v>
      </c>
      <c r="L27" s="81"/>
      <c r="M27" s="82" t="e">
        <f>M22/M25</f>
        <v>#DIV/0!</v>
      </c>
      <c r="N27" s="66"/>
      <c r="O27" s="63"/>
      <c r="P27" s="57"/>
    </row>
    <row r="28" spans="1:16" s="12" customFormat="1" ht="15.75" thickTop="1">
      <c r="A28" s="22"/>
      <c r="B28" s="22"/>
      <c r="C28" s="79"/>
      <c r="H28" s="63"/>
      <c r="I28" s="63"/>
      <c r="J28" s="63"/>
      <c r="K28" s="63"/>
      <c r="L28" s="63"/>
      <c r="M28" s="63"/>
      <c r="N28" s="63"/>
      <c r="O28" s="63"/>
      <c r="P28" s="63"/>
    </row>
    <row r="29" spans="1:16" s="12" customFormat="1" ht="15">
      <c r="A29" s="22" t="s">
        <v>110</v>
      </c>
      <c r="E29" s="58">
        <f>SUMIF('3. Salary and Fringe'!$C$10:$C$25,"Yes",'3. Salary and Fringe'!M10:M25)</f>
        <v>0</v>
      </c>
      <c r="F29" s="59"/>
      <c r="G29" s="58">
        <f>SUMIF('3. Salary and Fringe'!$C$10:$C$25,"Yes",'3. Salary and Fringe'!O10:O25)</f>
        <v>0</v>
      </c>
      <c r="H29" s="59"/>
      <c r="I29" s="58">
        <f>SUMIF('3. Salary and Fringe'!$C$10:$C$25,"Yes",'3. Salary and Fringe'!Q10:Q25)</f>
        <v>0</v>
      </c>
      <c r="J29" s="59"/>
      <c r="K29" s="58">
        <f>SUMIF('3. Salary and Fringe'!$C$10:$C$25,"Yes",'3. Salary and Fringe'!S10:S25)</f>
        <v>0</v>
      </c>
      <c r="L29" s="59"/>
      <c r="M29" s="60">
        <f>SUMIF('3. Salary and Fringe'!$C$10:$C$25,"Yes",'3. Salary and Fringe'!U10:U25)</f>
        <v>0</v>
      </c>
      <c r="N29" s="61"/>
      <c r="O29" s="62">
        <f>SUM(E29:N29)</f>
        <v>0</v>
      </c>
    </row>
    <row r="30" spans="1:16" s="12" customFormat="1" ht="15">
      <c r="A30" s="22"/>
      <c r="E30" s="63"/>
      <c r="F30" s="64"/>
      <c r="G30" s="63"/>
      <c r="H30" s="64"/>
      <c r="I30" s="63"/>
      <c r="J30" s="64"/>
      <c r="K30" s="63"/>
      <c r="L30" s="64"/>
      <c r="M30" s="63"/>
      <c r="N30" s="61"/>
      <c r="O30" s="63"/>
    </row>
    <row r="31" spans="1:16" s="12" customFormat="1" ht="15">
      <c r="A31" s="22" t="s">
        <v>111</v>
      </c>
      <c r="E31" s="58">
        <f>SUMIF('4. Other Direct Expenses'!$B$10:$B$22,"Yes",'4. Other Direct Expenses'!F10:F22)</f>
        <v>0</v>
      </c>
      <c r="F31" s="59"/>
      <c r="G31" s="58">
        <f>SUMIF('4. Other Direct Expenses'!$B$10:$B$22,"Yes",'4. Other Direct Expenses'!H10:H22)</f>
        <v>0</v>
      </c>
      <c r="H31" s="59"/>
      <c r="I31" s="58">
        <f>SUMIF('4. Other Direct Expenses'!$B$10:$B$22,"Yes",'4. Other Direct Expenses'!J10:J22)</f>
        <v>0</v>
      </c>
      <c r="J31" s="59"/>
      <c r="K31" s="58">
        <f>SUMIF('4. Other Direct Expenses'!$B$10:$B$22,"Yes",'4. Other Direct Expenses'!L10:L22)</f>
        <v>0</v>
      </c>
      <c r="L31" s="59"/>
      <c r="M31" s="60">
        <f>SUMIF('4. Other Direct Expenses'!$B$10:$B$22,"Yes",'4. Other Direct Expenses'!N10:N22)</f>
        <v>0</v>
      </c>
      <c r="N31" s="61"/>
      <c r="O31" s="62">
        <f>SUM(E31:M31)</f>
        <v>0</v>
      </c>
    </row>
    <row r="32" spans="1:16" s="12" customFormat="1" ht="15">
      <c r="E32" s="63"/>
      <c r="F32" s="64"/>
      <c r="G32" s="63"/>
      <c r="H32" s="64"/>
      <c r="I32" s="63"/>
      <c r="J32" s="64"/>
      <c r="K32" s="63"/>
      <c r="L32" s="64"/>
      <c r="M32" s="63"/>
      <c r="N32" s="61"/>
      <c r="O32" s="63"/>
    </row>
    <row r="33" spans="1:17" s="12" customFormat="1" ht="15">
      <c r="A33" s="12" t="s">
        <v>112</v>
      </c>
      <c r="E33" s="19">
        <f>E29+E31</f>
        <v>0</v>
      </c>
      <c r="F33" s="65"/>
      <c r="G33" s="19">
        <f>G29+G31</f>
        <v>0</v>
      </c>
      <c r="H33" s="65"/>
      <c r="I33" s="19">
        <f>I29+I31</f>
        <v>0</v>
      </c>
      <c r="J33" s="65"/>
      <c r="K33" s="19">
        <f>K29+K31</f>
        <v>0</v>
      </c>
      <c r="L33" s="65"/>
      <c r="M33" s="19">
        <f>M29+M31</f>
        <v>0</v>
      </c>
      <c r="N33" s="66"/>
      <c r="O33" s="19">
        <f>SUM(E33:M33)</f>
        <v>0</v>
      </c>
    </row>
    <row r="34" spans="1:17" s="12" customFormat="1" ht="15"/>
    <row r="35" spans="1:17" s="12" customFormat="1" ht="15">
      <c r="A35" s="12" t="s">
        <v>107</v>
      </c>
      <c r="O35" s="58">
        <f>SUMIF('5. Overhead Expenses'!B10:B24,"Yes",'5. Overhead Expenses'!K10:K24)</f>
        <v>0</v>
      </c>
    </row>
    <row r="36" spans="1:17" s="12" customFormat="1" ht="15">
      <c r="O36" s="63"/>
    </row>
    <row r="37" spans="1:17" s="12" customFormat="1" ht="15">
      <c r="O37" s="275">
        <f>IFERROR(O35/O33,0)</f>
        <v>0</v>
      </c>
    </row>
    <row r="38" spans="1:17" s="12" customFormat="1" ht="15">
      <c r="A38" s="12" t="s">
        <v>103</v>
      </c>
      <c r="E38" s="290">
        <f>IFERROR($O$35/$O$16*E20,0)</f>
        <v>0</v>
      </c>
      <c r="F38" s="59"/>
      <c r="G38" s="58">
        <f>IFERROR($O$35/$O$16*G20,0)</f>
        <v>0</v>
      </c>
      <c r="H38" s="59"/>
      <c r="I38" s="58">
        <f>IFERROR($O$35/$O$16*I20,0)</f>
        <v>0</v>
      </c>
      <c r="J38" s="59"/>
      <c r="K38" s="58">
        <f>IFERROR($O$35/$O$16*K20,0)</f>
        <v>0</v>
      </c>
      <c r="L38" s="59"/>
      <c r="M38" s="60">
        <f>IFERROR($O$35/$O$16*M20,0)</f>
        <v>0</v>
      </c>
      <c r="N38" s="61"/>
      <c r="O38" s="62">
        <f>IFERROR(O33*$O$37,0)</f>
        <v>0</v>
      </c>
      <c r="P38" s="126">
        <f>E38+G38+I38+K38+M38-O38</f>
        <v>0</v>
      </c>
      <c r="Q38" s="273"/>
    </row>
    <row r="39" spans="1:17" s="12" customFormat="1" ht="15">
      <c r="E39" s="273"/>
      <c r="F39" s="273"/>
      <c r="G39" s="273"/>
      <c r="H39" s="273"/>
      <c r="I39" s="273"/>
      <c r="J39" s="273"/>
      <c r="K39" s="273"/>
      <c r="L39" s="273"/>
      <c r="M39" s="273"/>
      <c r="N39" s="273"/>
      <c r="O39" s="273"/>
    </row>
    <row r="40" spans="1:17" s="12" customFormat="1" ht="15">
      <c r="A40" s="16" t="s">
        <v>104</v>
      </c>
      <c r="E40" s="58">
        <f>E33+E38</f>
        <v>0</v>
      </c>
      <c r="F40" s="59"/>
      <c r="G40" s="58">
        <f>G33+G38</f>
        <v>0</v>
      </c>
      <c r="H40" s="59"/>
      <c r="I40" s="58">
        <f>I33+I38</f>
        <v>0</v>
      </c>
      <c r="J40" s="59"/>
      <c r="K40" s="58">
        <f>K33+K38</f>
        <v>0</v>
      </c>
      <c r="L40" s="59"/>
      <c r="M40" s="60">
        <f>M33+M38</f>
        <v>0</v>
      </c>
      <c r="N40" s="61"/>
      <c r="O40" s="62">
        <f>SUM(E40:M40)</f>
        <v>0</v>
      </c>
    </row>
    <row r="41" spans="1:17" ht="15">
      <c r="E41" s="273"/>
      <c r="F41" s="273"/>
      <c r="G41" s="273"/>
      <c r="H41" s="273"/>
      <c r="I41" s="273"/>
      <c r="J41" s="273"/>
      <c r="K41" s="273"/>
      <c r="L41" s="273"/>
      <c r="M41" s="273"/>
      <c r="N41" s="273"/>
      <c r="O41" s="273"/>
      <c r="P41" s="12"/>
    </row>
    <row r="42" spans="1:17" ht="15.75" thickBot="1">
      <c r="A42" s="16" t="s">
        <v>108</v>
      </c>
      <c r="E42" s="82" t="e">
        <f>E40/E25</f>
        <v>#DIV/0!</v>
      </c>
      <c r="F42" s="81"/>
      <c r="G42" s="82" t="e">
        <f>G40/G25</f>
        <v>#DIV/0!</v>
      </c>
      <c r="H42" s="81"/>
      <c r="I42" s="82" t="e">
        <f>I40/I25</f>
        <v>#DIV/0!</v>
      </c>
      <c r="J42" s="81"/>
      <c r="K42" s="82" t="e">
        <f>K40/K25</f>
        <v>#DIV/0!</v>
      </c>
      <c r="L42" s="81"/>
      <c r="M42" s="82" t="e">
        <f>M40/M25</f>
        <v>#DIV/0!</v>
      </c>
      <c r="N42" s="273"/>
      <c r="O42" s="273"/>
      <c r="P42" s="12"/>
    </row>
    <row r="43" spans="1:17" ht="15.75" thickTop="1">
      <c r="E43" s="273"/>
      <c r="F43" s="273"/>
      <c r="G43" s="273"/>
      <c r="H43" s="273"/>
      <c r="I43" s="273"/>
      <c r="J43" s="273"/>
      <c r="K43" s="273"/>
      <c r="L43" s="273"/>
      <c r="M43" s="273"/>
      <c r="N43" s="273"/>
      <c r="O43" s="273"/>
      <c r="P43" s="12"/>
    </row>
    <row r="44" spans="1:17" ht="15">
      <c r="A44" s="16" t="s">
        <v>105</v>
      </c>
      <c r="E44" s="121" t="e">
        <f>E22-E40</f>
        <v>#DIV/0!</v>
      </c>
      <c r="F44" s="122"/>
      <c r="G44" s="121" t="e">
        <f>G22-G40</f>
        <v>#DIV/0!</v>
      </c>
      <c r="H44" s="122"/>
      <c r="I44" s="121" t="e">
        <f>I22-I40</f>
        <v>#DIV/0!</v>
      </c>
      <c r="J44" s="122"/>
      <c r="K44" s="121" t="e">
        <f>K22-K40</f>
        <v>#DIV/0!</v>
      </c>
      <c r="L44" s="122"/>
      <c r="M44" s="121" t="e">
        <f>M22-M40</f>
        <v>#DIV/0!</v>
      </c>
      <c r="N44" s="122"/>
      <c r="O44" s="121" t="e">
        <f>SUM(E44:N44)</f>
        <v>#DIV/0!</v>
      </c>
      <c r="P44" s="12"/>
    </row>
    <row r="45" spans="1:17" ht="15">
      <c r="A45" s="12"/>
      <c r="E45" s="273"/>
      <c r="F45" s="273"/>
      <c r="G45" s="273"/>
      <c r="H45" s="273"/>
      <c r="I45" s="273"/>
      <c r="J45" s="273"/>
      <c r="K45" s="273"/>
      <c r="L45" s="273"/>
      <c r="M45" s="273"/>
      <c r="N45" s="273"/>
      <c r="O45" s="273"/>
      <c r="P45" s="12"/>
    </row>
    <row r="46" spans="1:17" ht="15.75" thickBot="1">
      <c r="A46" s="16" t="s">
        <v>106</v>
      </c>
      <c r="E46" s="276" t="e">
        <f>E44/E25</f>
        <v>#DIV/0!</v>
      </c>
      <c r="F46" s="81"/>
      <c r="G46" s="276" t="e">
        <f>G44/G25</f>
        <v>#DIV/0!</v>
      </c>
      <c r="H46" s="81"/>
      <c r="I46" s="276" t="e">
        <f>I44/I25</f>
        <v>#DIV/0!</v>
      </c>
      <c r="J46" s="81"/>
      <c r="K46" s="276" t="e">
        <f>K44/K25</f>
        <v>#DIV/0!</v>
      </c>
      <c r="L46" s="81"/>
      <c r="M46" s="276" t="e">
        <f>M44/M25</f>
        <v>#DIV/0!</v>
      </c>
      <c r="N46" s="273"/>
      <c r="O46" s="273"/>
      <c r="P46" s="12"/>
    </row>
    <row r="47" spans="1:17" ht="15.75" thickTop="1">
      <c r="A47" s="12"/>
    </row>
    <row r="48" spans="1:17" ht="15">
      <c r="A48" s="12"/>
    </row>
    <row r="49" spans="1:1" ht="15">
      <c r="A49" s="12"/>
    </row>
    <row r="50" spans="1:1" ht="15">
      <c r="A50" s="12"/>
    </row>
    <row r="51" spans="1:1" ht="15">
      <c r="A51" s="12"/>
    </row>
    <row r="52" spans="1:1" ht="15">
      <c r="A52" s="12"/>
    </row>
    <row r="53" spans="1:1" ht="15">
      <c r="A53" s="12"/>
    </row>
    <row r="54" spans="1:1" ht="15">
      <c r="A54" s="12"/>
    </row>
    <row r="55" spans="1:1" ht="15">
      <c r="A55" s="12"/>
    </row>
    <row r="56" spans="1:1" ht="15">
      <c r="A56" s="12"/>
    </row>
    <row r="57" spans="1:1" ht="15">
      <c r="A57" s="12"/>
    </row>
    <row r="58" spans="1:1" ht="15">
      <c r="A58" s="12"/>
    </row>
    <row r="59" spans="1:1" ht="15">
      <c r="A59" s="12"/>
    </row>
    <row r="60" spans="1:1" ht="15">
      <c r="A60" s="12"/>
    </row>
  </sheetData>
  <mergeCells count="5">
    <mergeCell ref="O18:O19"/>
    <mergeCell ref="A1:O1"/>
    <mergeCell ref="A2:O2"/>
    <mergeCell ref="A3:O3"/>
    <mergeCell ref="A5:O5"/>
  </mergeCells>
  <phoneticPr fontId="0" type="noConversion"/>
  <printOptions horizontalCentered="1"/>
  <pageMargins left="0.25" right="0.25" top="0.75" bottom="0.75" header="0.3" footer="0.3"/>
  <pageSetup scale="69" orientation="landscape" r:id="rId1"/>
  <headerFooter alignWithMargins="0">
    <oddFooter>Page &amp;P&amp;R&amp;A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Instructions</vt:lpstr>
      <vt:lpstr>1. Request Form</vt:lpstr>
      <vt:lpstr>2. Proposed Usage</vt:lpstr>
      <vt:lpstr>3. Salary and Fringe</vt:lpstr>
      <vt:lpstr>4. Other Direct Expenses</vt:lpstr>
      <vt:lpstr>5. Overhead Expenses</vt:lpstr>
      <vt:lpstr>6. Equipment </vt:lpstr>
      <vt:lpstr>7. Calculated Rates</vt:lpstr>
      <vt:lpstr>Expense Summary</vt:lpstr>
      <vt:lpstr>Rate Summary</vt:lpstr>
      <vt:lpstr>Projected Revenues</vt:lpstr>
      <vt:lpstr>FSEA Financial Summary</vt:lpstr>
      <vt:lpstr>'2. Proposed Usage'!Print_Area</vt:lpstr>
      <vt:lpstr>'3. Salary and Fringe'!Print_Area</vt:lpstr>
      <vt:lpstr>'4. Other Direct Expenses'!Print_Area</vt:lpstr>
      <vt:lpstr>'5. Overhead Expenses'!Print_Area</vt:lpstr>
      <vt:lpstr>'6. Equipment '!Print_Area</vt:lpstr>
      <vt:lpstr>'7. Calculated Rates'!Print_Area</vt:lpstr>
      <vt:lpstr>'Expense Summary'!Print_Area</vt:lpstr>
      <vt:lpstr>'FSEA Financial Summary'!Print_Area</vt:lpstr>
      <vt:lpstr>Instructions!Print_Area</vt:lpstr>
      <vt:lpstr>'Projected Revenues'!Print_Area</vt:lpstr>
      <vt:lpstr>'Rate Summary'!Print_Area</vt:lpstr>
      <vt:lpstr>'1. Request Form'!Print_Titles</vt:lpstr>
      <vt:lpstr>Instructions!Print_Titles</vt:lpstr>
    </vt:vector>
  </TitlesOfParts>
  <Company>University of Kansas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kyoakum</dc:creator>
  <cp:lastModifiedBy>Windows User</cp:lastModifiedBy>
  <cp:lastPrinted>2019-01-30T21:40:38Z</cp:lastPrinted>
  <dcterms:created xsi:type="dcterms:W3CDTF">2006-04-03T21:43:18Z</dcterms:created>
  <dcterms:modified xsi:type="dcterms:W3CDTF">2022-08-01T18:19:17Z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